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firstSheet="1" activeTab="1"/>
  </bookViews>
  <sheets>
    <sheet name="dec 2015" sheetId="54" r:id="rId1"/>
    <sheet name="august 2016" sheetId="60" r:id="rId2"/>
  </sheets>
  <calcPr calcId="125725"/>
</workbook>
</file>

<file path=xl/calcChain.xml><?xml version="1.0" encoding="utf-8"?>
<calcChain xmlns="http://schemas.openxmlformats.org/spreadsheetml/2006/main">
  <c r="M73" i="60"/>
  <c r="J73"/>
  <c r="K73"/>
  <c r="L31"/>
  <c r="K31"/>
  <c r="M31"/>
  <c r="L176"/>
  <c r="L138"/>
  <c r="M138"/>
  <c r="N85"/>
  <c r="N73"/>
  <c r="N42"/>
  <c r="N92"/>
  <c r="L73"/>
  <c r="O73"/>
  <c r="N72"/>
  <c r="N70"/>
  <c r="N69"/>
  <c r="N68"/>
  <c r="N67"/>
  <c r="N40"/>
  <c r="N39"/>
  <c r="N41"/>
  <c r="N90"/>
  <c r="K138"/>
  <c r="N135"/>
  <c r="J31"/>
  <c r="N30"/>
  <c r="K143"/>
  <c r="L143"/>
  <c r="M143"/>
  <c r="N143"/>
  <c r="J143"/>
  <c r="K36"/>
  <c r="L36"/>
  <c r="M36"/>
  <c r="O36"/>
  <c r="K15"/>
  <c r="L15"/>
  <c r="M15"/>
  <c r="K128"/>
  <c r="L128"/>
  <c r="M128"/>
  <c r="N128"/>
  <c r="J128"/>
  <c r="N91"/>
  <c r="K175"/>
  <c r="L175"/>
  <c r="M175"/>
  <c r="N175"/>
  <c r="J175"/>
  <c r="K176" l="1"/>
  <c r="N29"/>
  <c r="N28"/>
  <c r="N27"/>
  <c r="N49"/>
  <c r="J138"/>
  <c r="K169"/>
  <c r="L169"/>
  <c r="M169"/>
  <c r="N169"/>
  <c r="J169"/>
  <c r="N11"/>
  <c r="N38"/>
  <c r="N19"/>
  <c r="N20"/>
  <c r="N22"/>
  <c r="N88"/>
  <c r="N89"/>
  <c r="N86"/>
  <c r="N87"/>
  <c r="N100" l="1"/>
  <c r="N99"/>
  <c r="M133"/>
  <c r="L133"/>
  <c r="K133"/>
  <c r="J133"/>
  <c r="O176"/>
  <c r="N101"/>
  <c r="N98"/>
  <c r="N93"/>
  <c r="M163"/>
  <c r="L163"/>
  <c r="K163"/>
  <c r="J163"/>
  <c r="N162"/>
  <c r="N161"/>
  <c r="N160"/>
  <c r="N159"/>
  <c r="N163" s="1"/>
  <c r="M158"/>
  <c r="L158"/>
  <c r="K158"/>
  <c r="J158"/>
  <c r="N157"/>
  <c r="N156"/>
  <c r="N155"/>
  <c r="N154"/>
  <c r="K153"/>
  <c r="L153"/>
  <c r="M153"/>
  <c r="J153"/>
  <c r="K148"/>
  <c r="L148"/>
  <c r="M148"/>
  <c r="J148"/>
  <c r="N152"/>
  <c r="N151"/>
  <c r="N150"/>
  <c r="N149"/>
  <c r="N153" s="1"/>
  <c r="N147"/>
  <c r="N146"/>
  <c r="N145"/>
  <c r="N144"/>
  <c r="N148" s="1"/>
  <c r="P144"/>
  <c r="N142"/>
  <c r="N141"/>
  <c r="N140"/>
  <c r="N139"/>
  <c r="N134"/>
  <c r="N138" s="1"/>
  <c r="N136"/>
  <c r="N124"/>
  <c r="N125"/>
  <c r="N130"/>
  <c r="N131"/>
  <c r="N129"/>
  <c r="N37"/>
  <c r="N33"/>
  <c r="N32"/>
  <c r="N18"/>
  <c r="N21"/>
  <c r="N26"/>
  <c r="N23"/>
  <c r="N24"/>
  <c r="N31" s="1"/>
  <c r="N25"/>
  <c r="N17"/>
  <c r="N10"/>
  <c r="N8"/>
  <c r="N7"/>
  <c r="N12"/>
  <c r="N13"/>
  <c r="N9"/>
  <c r="N123"/>
  <c r="N82"/>
  <c r="N84"/>
  <c r="N83"/>
  <c r="N95"/>
  <c r="N65"/>
  <c r="J15"/>
  <c r="N43"/>
  <c r="N48"/>
  <c r="N52" s="1"/>
  <c r="N53"/>
  <c r="N54"/>
  <c r="N55"/>
  <c r="N56"/>
  <c r="N58"/>
  <c r="N59"/>
  <c r="N63"/>
  <c r="N64"/>
  <c r="N71"/>
  <c r="N66"/>
  <c r="N74"/>
  <c r="N75"/>
  <c r="N77" s="1"/>
  <c r="N78"/>
  <c r="N79"/>
  <c r="N80"/>
  <c r="N81"/>
  <c r="N96"/>
  <c r="N97"/>
  <c r="N94"/>
  <c r="N103"/>
  <c r="N107" s="1"/>
  <c r="N108"/>
  <c r="N112" s="1"/>
  <c r="N113"/>
  <c r="N117" s="1"/>
  <c r="N118"/>
  <c r="M42"/>
  <c r="M47"/>
  <c r="M52"/>
  <c r="M57"/>
  <c r="M62"/>
  <c r="M77"/>
  <c r="M85"/>
  <c r="M92"/>
  <c r="M102"/>
  <c r="M176" s="1"/>
  <c r="M107"/>
  <c r="M112"/>
  <c r="M117"/>
  <c r="M122"/>
  <c r="L42"/>
  <c r="L47"/>
  <c r="L52"/>
  <c r="L57"/>
  <c r="L62"/>
  <c r="L77"/>
  <c r="L85"/>
  <c r="L92"/>
  <c r="L102"/>
  <c r="L107"/>
  <c r="L112"/>
  <c r="L117"/>
  <c r="L122"/>
  <c r="K42"/>
  <c r="K47"/>
  <c r="K52"/>
  <c r="K57"/>
  <c r="K62"/>
  <c r="K77"/>
  <c r="K85"/>
  <c r="K92"/>
  <c r="K102"/>
  <c r="K107"/>
  <c r="K112"/>
  <c r="K117"/>
  <c r="K122"/>
  <c r="J36"/>
  <c r="J176" s="1"/>
  <c r="J42"/>
  <c r="J47"/>
  <c r="J52"/>
  <c r="J57"/>
  <c r="J62"/>
  <c r="J77"/>
  <c r="J85"/>
  <c r="J92"/>
  <c r="J102"/>
  <c r="J107"/>
  <c r="J112"/>
  <c r="J117"/>
  <c r="J122"/>
  <c r="O83" i="54"/>
  <c r="O86"/>
  <c r="O273"/>
  <c r="K23"/>
  <c r="K43"/>
  <c r="K50"/>
  <c r="K56"/>
  <c r="K63"/>
  <c r="K71"/>
  <c r="K78"/>
  <c r="K86"/>
  <c r="K92"/>
  <c r="K103"/>
  <c r="K110"/>
  <c r="K117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40"/>
  <c r="K273"/>
  <c r="K149"/>
  <c r="K158"/>
  <c r="K172"/>
  <c r="K189"/>
  <c r="K196"/>
  <c r="K203"/>
  <c r="K209"/>
  <c r="K215"/>
  <c r="K221"/>
  <c r="K227"/>
  <c r="K233"/>
  <c r="K239"/>
  <c r="K245"/>
  <c r="K251"/>
  <c r="K258"/>
  <c r="K264"/>
  <c r="K272"/>
  <c r="L23"/>
  <c r="L43"/>
  <c r="L50"/>
  <c r="L56"/>
  <c r="L63"/>
  <c r="L71"/>
  <c r="L78"/>
  <c r="L86"/>
  <c r="L92"/>
  <c r="L103"/>
  <c r="L110"/>
  <c r="L117"/>
  <c r="L140"/>
  <c r="L149"/>
  <c r="L158"/>
  <c r="L172"/>
  <c r="L189"/>
  <c r="L196"/>
  <c r="L203"/>
  <c r="L209"/>
  <c r="L215"/>
  <c r="L221"/>
  <c r="L227"/>
  <c r="L233"/>
  <c r="L239"/>
  <c r="L245"/>
  <c r="L251"/>
  <c r="L258"/>
  <c r="L264"/>
  <c r="L272"/>
  <c r="L273"/>
  <c r="M23"/>
  <c r="M43"/>
  <c r="M50"/>
  <c r="M56"/>
  <c r="M63"/>
  <c r="M71"/>
  <c r="M78"/>
  <c r="M86"/>
  <c r="M92"/>
  <c r="M103"/>
  <c r="M110"/>
  <c r="M117"/>
  <c r="M140"/>
  <c r="M149"/>
  <c r="M158"/>
  <c r="M172"/>
  <c r="M189"/>
  <c r="M196"/>
  <c r="M203"/>
  <c r="M209"/>
  <c r="M273"/>
  <c r="M215"/>
  <c r="M221"/>
  <c r="M227"/>
  <c r="M233"/>
  <c r="M239"/>
  <c r="M245"/>
  <c r="M251"/>
  <c r="M258"/>
  <c r="M264"/>
  <c r="M272"/>
  <c r="N6"/>
  <c r="N7"/>
  <c r="N8"/>
  <c r="N9"/>
  <c r="N10"/>
  <c r="N11"/>
  <c r="N12"/>
  <c r="N13"/>
  <c r="N14"/>
  <c r="N15"/>
  <c r="N16"/>
  <c r="N17"/>
  <c r="N18"/>
  <c r="N19"/>
  <c r="N20"/>
  <c r="N21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3"/>
  <c r="N44"/>
  <c r="N45"/>
  <c r="N50"/>
  <c r="N51"/>
  <c r="N56"/>
  <c r="N57"/>
  <c r="N58"/>
  <c r="N59"/>
  <c r="N60"/>
  <c r="N63"/>
  <c r="N64"/>
  <c r="N65"/>
  <c r="N66"/>
  <c r="N67"/>
  <c r="N68"/>
  <c r="N71"/>
  <c r="N72"/>
  <c r="N73"/>
  <c r="N74"/>
  <c r="N78"/>
  <c r="N79"/>
  <c r="N80"/>
  <c r="N81"/>
  <c r="N82"/>
  <c r="N86"/>
  <c r="N87"/>
  <c r="N92"/>
  <c r="N93"/>
  <c r="N94"/>
  <c r="N95"/>
  <c r="N96"/>
  <c r="N97"/>
  <c r="N98"/>
  <c r="N99"/>
  <c r="N100"/>
  <c r="N103"/>
  <c r="N104"/>
  <c r="N105"/>
  <c r="N106"/>
  <c r="N107"/>
  <c r="N108"/>
  <c r="N110"/>
  <c r="N111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40"/>
  <c r="N141"/>
  <c r="N142"/>
  <c r="N143"/>
  <c r="N144"/>
  <c r="N145"/>
  <c r="N146"/>
  <c r="N149"/>
  <c r="N150"/>
  <c r="N151"/>
  <c r="N152"/>
  <c r="N153"/>
  <c r="N154"/>
  <c r="N158"/>
  <c r="N159"/>
  <c r="N160"/>
  <c r="N161"/>
  <c r="N162"/>
  <c r="N163"/>
  <c r="N164"/>
  <c r="N165"/>
  <c r="N166"/>
  <c r="N167"/>
  <c r="N168"/>
  <c r="N172"/>
  <c r="N173"/>
  <c r="N174"/>
  <c r="N175"/>
  <c r="N176"/>
  <c r="N177"/>
  <c r="N178"/>
  <c r="N179"/>
  <c r="N180"/>
  <c r="N181"/>
  <c r="N182"/>
  <c r="N183"/>
  <c r="N184"/>
  <c r="N185"/>
  <c r="N186"/>
  <c r="N187"/>
  <c r="N189"/>
  <c r="N190"/>
  <c r="N191"/>
  <c r="N196"/>
  <c r="N197"/>
  <c r="N198"/>
  <c r="N199"/>
  <c r="N200"/>
  <c r="N201"/>
  <c r="N203"/>
  <c r="N204"/>
  <c r="N209"/>
  <c r="N210"/>
  <c r="N215"/>
  <c r="N216"/>
  <c r="N221"/>
  <c r="N222"/>
  <c r="N227"/>
  <c r="N228"/>
  <c r="N233"/>
  <c r="N234"/>
  <c r="N235"/>
  <c r="N239"/>
  <c r="N240"/>
  <c r="N245"/>
  <c r="N246"/>
  <c r="N247"/>
  <c r="N248"/>
  <c r="N251"/>
  <c r="N252"/>
  <c r="N258"/>
  <c r="N259"/>
  <c r="N260"/>
  <c r="N264"/>
  <c r="N265"/>
  <c r="N266"/>
  <c r="N272"/>
  <c r="J23"/>
  <c r="J43"/>
  <c r="J50"/>
  <c r="J56"/>
  <c r="J63"/>
  <c r="J71"/>
  <c r="J78"/>
  <c r="J86"/>
  <c r="J92"/>
  <c r="J103"/>
  <c r="J110"/>
  <c r="J117"/>
  <c r="J140"/>
  <c r="J149"/>
  <c r="J158"/>
  <c r="J172"/>
  <c r="J189"/>
  <c r="J196"/>
  <c r="J203"/>
  <c r="J209"/>
  <c r="J215"/>
  <c r="J221"/>
  <c r="J227"/>
  <c r="J233"/>
  <c r="J239"/>
  <c r="J245"/>
  <c r="J251"/>
  <c r="J258"/>
  <c r="J264"/>
  <c r="J272"/>
  <c r="J273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N273"/>
  <c r="N122" i="60"/>
  <c r="N47"/>
  <c r="N62"/>
  <c r="N57"/>
  <c r="N36" l="1"/>
  <c r="N15"/>
  <c r="N158"/>
  <c r="N133"/>
  <c r="N102"/>
  <c r="N176" l="1"/>
</calcChain>
</file>

<file path=xl/sharedStrings.xml><?xml version="1.0" encoding="utf-8"?>
<sst xmlns="http://schemas.openxmlformats.org/spreadsheetml/2006/main" count="657" uniqueCount="216">
  <si>
    <t>Beneficiar</t>
  </si>
  <si>
    <t>Localitatea</t>
  </si>
  <si>
    <t>Nr</t>
  </si>
  <si>
    <t>Trezoreria</t>
  </si>
  <si>
    <t>Nr. Cont</t>
  </si>
  <si>
    <t>Factura</t>
  </si>
  <si>
    <t xml:space="preserve">Suma datorata </t>
  </si>
  <si>
    <t>Refuz</t>
  </si>
  <si>
    <t>legal</t>
  </si>
  <si>
    <t>numar</t>
  </si>
  <si>
    <t xml:space="preserve">data </t>
  </si>
  <si>
    <t>suma</t>
  </si>
  <si>
    <t>beneficiarului</t>
  </si>
  <si>
    <t>TOTAL</t>
  </si>
  <si>
    <t>Bucuresti</t>
  </si>
  <si>
    <t>Tg. Mureş</t>
  </si>
  <si>
    <t>Cluj Napoca</t>
  </si>
  <si>
    <t>RON</t>
  </si>
  <si>
    <t>Suma de plata</t>
  </si>
  <si>
    <t>Oradea</t>
  </si>
  <si>
    <t>BIOSINTEX</t>
  </si>
  <si>
    <t xml:space="preserve">TOTAL GENERAL </t>
  </si>
  <si>
    <t>Ec. Adriana Hluhaniuc</t>
  </si>
  <si>
    <t>Iasi</t>
  </si>
  <si>
    <t>RO92TREZ4065069XXX011111</t>
  </si>
  <si>
    <t>RO27TREZ7005069XXX005305</t>
  </si>
  <si>
    <t>RO53TREZ2165069XXX011177</t>
  </si>
  <si>
    <t>Nr.crt</t>
  </si>
  <si>
    <t>AUDIONOVA</t>
  </si>
  <si>
    <t>de plata</t>
  </si>
  <si>
    <t>MOTIVATION</t>
  </si>
  <si>
    <t>ORTODAC</t>
  </si>
  <si>
    <t>ROMSOUND</t>
  </si>
  <si>
    <t>ORTOPEDICA</t>
  </si>
  <si>
    <t>THERANOVA PROTEZARE</t>
  </si>
  <si>
    <t>PROTMED PROTETIKA</t>
  </si>
  <si>
    <t>MEDICAL EXPRESS</t>
  </si>
  <si>
    <t>Suma</t>
  </si>
  <si>
    <t>platita</t>
  </si>
  <si>
    <t>RO52TREZ4765069XXX000798</t>
  </si>
  <si>
    <t>RO94TREZ4215069XXX002288</t>
  </si>
  <si>
    <t>RO12TREZ7005069XXX002568</t>
  </si>
  <si>
    <t>RO18TREZ5465069XXX004151</t>
  </si>
  <si>
    <t>ROSAL ORTOPEDIC</t>
  </si>
  <si>
    <t>Ilfov</t>
  </si>
  <si>
    <t>Ec. Carmen Prodan</t>
  </si>
  <si>
    <t>ATOMEDICAL VEST</t>
  </si>
  <si>
    <t>RO37TREZ0765069XXX003461</t>
  </si>
  <si>
    <t>MEDICA M3 COMEXIM</t>
  </si>
  <si>
    <t>RO75TREZ0765069XXX010440</t>
  </si>
  <si>
    <t>Satu Mare</t>
  </si>
  <si>
    <t>RO29TREZ2165069XXX015101</t>
  </si>
  <si>
    <t>AIR LIQUIDE VITALAIRE</t>
  </si>
  <si>
    <t>Timisoara</t>
  </si>
  <si>
    <t>RO59TREZ7025069XXX008873</t>
  </si>
  <si>
    <t>RO97TREZ6215069XXX003608</t>
  </si>
  <si>
    <t>RO69TREZ7065069XXX006602</t>
  </si>
  <si>
    <t>PAUL HARTMANN</t>
  </si>
  <si>
    <t>RO24TREZ4765069XXX001399</t>
  </si>
  <si>
    <t>PRIMA ORTOPEDIC</t>
  </si>
  <si>
    <t>RO40TREZ4765069XXX012266</t>
  </si>
  <si>
    <t>Şef Serviciu</t>
  </si>
  <si>
    <t>ADAPTARE RECUPERARE KINETOTERAPIE</t>
  </si>
  <si>
    <t>Ramas</t>
  </si>
  <si>
    <t>RO46TREZ7045069XXX007625</t>
  </si>
  <si>
    <t>RO62TREZ2165069XXX009560</t>
  </si>
  <si>
    <t>RO02TREZ7005069XXX007889</t>
  </si>
  <si>
    <t xml:space="preserve">LINDE GAZ </t>
  </si>
  <si>
    <t>MESSER ROMANIA GAZ</t>
  </si>
  <si>
    <t>RO67TREZ7005069XXX001966</t>
  </si>
  <si>
    <t>PHARMA TELNET</t>
  </si>
  <si>
    <t>RO63TREZ7015069XXX009930</t>
  </si>
  <si>
    <t>Ec. Gabriela Blaga</t>
  </si>
  <si>
    <t>ERGO CENTER</t>
  </si>
  <si>
    <t>RO71TREZ0765069XXX014877</t>
  </si>
  <si>
    <t>RO56TREZ7035069XXX004985</t>
  </si>
  <si>
    <t>OSTEOPHARM</t>
  </si>
  <si>
    <t>Hunedoara</t>
  </si>
  <si>
    <t>RO63TREZ7005069XXX003008</t>
  </si>
  <si>
    <t>CLARFON</t>
  </si>
  <si>
    <t>RO02TREZ7005069XXX002651</t>
  </si>
  <si>
    <t xml:space="preserve">  ORTOPROFIL PROD ROMANIA</t>
  </si>
  <si>
    <t>RO57TREZ3675069XXX000385</t>
  </si>
  <si>
    <t xml:space="preserve">TOTAL  </t>
  </si>
  <si>
    <t>Tg. Mures</t>
  </si>
  <si>
    <t>NEWMEDICS COM</t>
  </si>
  <si>
    <t>Director executiv - Direcţia Econimică</t>
  </si>
  <si>
    <t>Director executiv  - Direcţia Relaţii Contractuale</t>
  </si>
  <si>
    <t>Preşedinte - Director general</t>
  </si>
  <si>
    <t>Ec. Camelia Stretea</t>
  </si>
  <si>
    <t>30.09.2015</t>
  </si>
  <si>
    <t>Haieu</t>
  </si>
  <si>
    <t>14.09.2015</t>
  </si>
  <si>
    <t>VALDOMEDICA TRADING</t>
  </si>
  <si>
    <t>contr.</t>
  </si>
  <si>
    <t>Data ang.</t>
  </si>
  <si>
    <t>01.05.   2015</t>
  </si>
  <si>
    <t>01.05. 2015</t>
  </si>
  <si>
    <t>RO93TREZ7035069XXX006938</t>
  </si>
  <si>
    <t>28.02.2014</t>
  </si>
  <si>
    <t>30.10.2015</t>
  </si>
  <si>
    <t>10.09.2015</t>
  </si>
  <si>
    <t>08.10.2015</t>
  </si>
  <si>
    <t>01.10.2015</t>
  </si>
  <si>
    <t>31.10.2015</t>
  </si>
  <si>
    <t>ANCEU SRL</t>
  </si>
  <si>
    <t>28.09.2015</t>
  </si>
  <si>
    <t>20.10.2015</t>
  </si>
  <si>
    <t>27.10.2015</t>
  </si>
  <si>
    <t>29.09.2015</t>
  </si>
  <si>
    <t>18.09.2015</t>
  </si>
  <si>
    <t>24.09.2015</t>
  </si>
  <si>
    <t>25.09.2015</t>
  </si>
  <si>
    <t>23.10.2015</t>
  </si>
  <si>
    <t>28.10.2015</t>
  </si>
  <si>
    <t>MEDICAL SERVICES FOR NEUROLOGY</t>
  </si>
  <si>
    <t>Sintesti</t>
  </si>
  <si>
    <t>01.09.    2015</t>
  </si>
  <si>
    <t>RO09TREZ4215069XXX009250</t>
  </si>
  <si>
    <t>06.10.2015</t>
  </si>
  <si>
    <t xml:space="preserve">ORTOMED </t>
  </si>
  <si>
    <t>26.10.2015</t>
  </si>
  <si>
    <t>21.10.2015</t>
  </si>
  <si>
    <t>27.11.2015</t>
  </si>
  <si>
    <t>01.11.2015</t>
  </si>
  <si>
    <t>10.11.2015</t>
  </si>
  <si>
    <t>AKTIVORT</t>
  </si>
  <si>
    <t>Odorheiu Secuiesc</t>
  </si>
  <si>
    <t>RO55TREZ3525069XXX001836</t>
  </si>
  <si>
    <t>20.11.2015</t>
  </si>
  <si>
    <t>11.11.2015</t>
  </si>
  <si>
    <t>30.11.2015</t>
  </si>
  <si>
    <t>EUROMEDICAL DISTRIBUTION GRUP</t>
  </si>
  <si>
    <t>RO51TREZ7005069XXX007783</t>
  </si>
  <si>
    <t>26.11.2015</t>
  </si>
  <si>
    <t>19.11.2015</t>
  </si>
  <si>
    <t>24.11.2015</t>
  </si>
  <si>
    <t>25.11.2015</t>
  </si>
  <si>
    <t>02.11.2015</t>
  </si>
  <si>
    <t>18.11.2015</t>
  </si>
  <si>
    <t>06.11.2015</t>
  </si>
  <si>
    <t>STARKEY LABORATORIES</t>
  </si>
  <si>
    <t>RO26TREZ7005069XXX008524</t>
  </si>
  <si>
    <t>Centralizatorul platilor aferente dispozitivelor medicale decontate in luna decembrie 2015</t>
  </si>
  <si>
    <t>RO92TREZ7005069XXX003941</t>
  </si>
  <si>
    <t>01.05.  2015</t>
  </si>
  <si>
    <t>Director executiv - Direcţia Economică</t>
  </si>
  <si>
    <t>HANDILUG</t>
  </si>
  <si>
    <t>Lugoj</t>
  </si>
  <si>
    <t>RO63TREZ6235069XXX000313</t>
  </si>
  <si>
    <t>AUDIO NOVA</t>
  </si>
  <si>
    <t>RO75TREZ7005069XXX010649</t>
  </si>
  <si>
    <t>31.05.2016</t>
  </si>
  <si>
    <t>ORTOTECH</t>
  </si>
  <si>
    <t>RO52TREZ7035069XXX000692</t>
  </si>
  <si>
    <t>NEUROLOGY</t>
  </si>
  <si>
    <t>069XXX</t>
  </si>
  <si>
    <t>009250</t>
  </si>
  <si>
    <t xml:space="preserve">MEDICAL </t>
  </si>
  <si>
    <t>SERVICES</t>
  </si>
  <si>
    <t>RO09TR</t>
  </si>
  <si>
    <t>EZ4215</t>
  </si>
  <si>
    <t>mai</t>
  </si>
  <si>
    <t>aprilie</t>
  </si>
  <si>
    <t xml:space="preserve">                               </t>
  </si>
  <si>
    <t xml:space="preserve">PAUL </t>
  </si>
  <si>
    <t>HARTMANN</t>
  </si>
  <si>
    <t>Mures</t>
  </si>
  <si>
    <t>RO24TR</t>
  </si>
  <si>
    <t>001399</t>
  </si>
  <si>
    <t>STARKEY</t>
  </si>
  <si>
    <t>LABORATORIES</t>
  </si>
  <si>
    <t>RO26TR</t>
  </si>
  <si>
    <t>EZ2700</t>
  </si>
  <si>
    <t>5069XXX</t>
  </si>
  <si>
    <t>008524</t>
  </si>
  <si>
    <t>ANCEU</t>
  </si>
  <si>
    <t>RO59TR</t>
  </si>
  <si>
    <t>EZ27025</t>
  </si>
  <si>
    <t>008873</t>
  </si>
  <si>
    <t>AGENT</t>
  </si>
  <si>
    <t>MEDICAL</t>
  </si>
  <si>
    <t>RO67TR</t>
  </si>
  <si>
    <t>EZ27035</t>
  </si>
  <si>
    <t>015942</t>
  </si>
  <si>
    <t>ADAPTARE</t>
  </si>
  <si>
    <t>RECUPERARE</t>
  </si>
  <si>
    <t>NEOMED</t>
  </si>
  <si>
    <t>RO63TR</t>
  </si>
  <si>
    <t>EZ27076</t>
  </si>
  <si>
    <t>002702</t>
  </si>
  <si>
    <t>RO46TR</t>
  </si>
  <si>
    <t>EZ47045</t>
  </si>
  <si>
    <t>EZ2704</t>
  </si>
  <si>
    <t>007625</t>
  </si>
  <si>
    <t>Bihor</t>
  </si>
  <si>
    <t>STK2106</t>
  </si>
  <si>
    <t>NME7021</t>
  </si>
  <si>
    <t>STK2155</t>
  </si>
  <si>
    <t>SONORM</t>
  </si>
  <si>
    <t>RO43TR</t>
  </si>
  <si>
    <t>EZ70050</t>
  </si>
  <si>
    <t>69XXX00</t>
  </si>
  <si>
    <t>MSNEX14</t>
  </si>
  <si>
    <t>NME7392</t>
  </si>
  <si>
    <t>NME7400</t>
  </si>
  <si>
    <t>NME7399</t>
  </si>
  <si>
    <t>NME7397</t>
  </si>
  <si>
    <t>NME7398</t>
  </si>
  <si>
    <t>NME7396</t>
  </si>
  <si>
    <t>NME7395</t>
  </si>
  <si>
    <t>NME7394</t>
  </si>
  <si>
    <t>NME7393</t>
  </si>
  <si>
    <t>Centralizatorul platilor aferente dispozitivelor medicale decontate in luna august 2016</t>
  </si>
  <si>
    <t>Intocmit</t>
  </si>
  <si>
    <t>Ionescu Marius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</si>
</sst>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0"/>
      <name val="Arial"/>
      <charset val="238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charset val="238"/>
    </font>
    <font>
      <sz val="9"/>
      <name val="Arial"/>
      <family val="2"/>
    </font>
    <font>
      <sz val="8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46">
    <xf numFmtId="0" fontId="0" fillId="0" borderId="0" xfId="0"/>
    <xf numFmtId="0" fontId="0" fillId="0" borderId="0" xfId="0" applyFill="1"/>
    <xf numFmtId="4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/>
    </xf>
    <xf numFmtId="0" fontId="0" fillId="0" borderId="1" xfId="0" applyFill="1" applyBorder="1"/>
    <xf numFmtId="0" fontId="7" fillId="0" borderId="0" xfId="0" applyFont="1" applyFill="1"/>
    <xf numFmtId="0" fontId="5" fillId="0" borderId="0" xfId="1" applyFont="1" applyFill="1" applyAlignment="1"/>
    <xf numFmtId="0" fontId="7" fillId="0" borderId="0" xfId="0" applyFont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7" fillId="0" borderId="1" xfId="1" applyFont="1" applyFill="1" applyBorder="1"/>
    <xf numFmtId="4" fontId="7" fillId="2" borderId="1" xfId="1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justify" vertical="center"/>
    </xf>
    <xf numFmtId="14" fontId="7" fillId="0" borderId="1" xfId="1" applyNumberFormat="1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2" applyFont="1" applyFill="1" applyBorder="1"/>
    <xf numFmtId="4" fontId="7" fillId="2" borderId="1" xfId="2" applyNumberFormat="1" applyFont="1" applyFill="1" applyBorder="1"/>
    <xf numFmtId="4" fontId="7" fillId="0" borderId="1" xfId="2" applyNumberFormat="1" applyFont="1" applyFill="1" applyBorder="1"/>
    <xf numFmtId="2" fontId="7" fillId="0" borderId="1" xfId="2" applyNumberFormat="1" applyFont="1" applyFill="1" applyBorder="1"/>
    <xf numFmtId="0" fontId="7" fillId="0" borderId="1" xfId="0" applyFont="1" applyFill="1" applyBorder="1"/>
    <xf numFmtId="4" fontId="7" fillId="0" borderId="1" xfId="0" applyNumberFormat="1" applyFont="1" applyFill="1" applyBorder="1"/>
    <xf numFmtId="4" fontId="5" fillId="0" borderId="1" xfId="2" applyNumberFormat="1" applyFont="1" applyFill="1" applyBorder="1"/>
    <xf numFmtId="0" fontId="7" fillId="0" borderId="1" xfId="2" applyFont="1" applyFill="1" applyBorder="1" applyAlignment="1">
      <alignment horizontal="justify" vertical="center"/>
    </xf>
    <xf numFmtId="0" fontId="5" fillId="0" borderId="1" xfId="2" applyFont="1" applyFill="1" applyBorder="1"/>
    <xf numFmtId="0" fontId="7" fillId="0" borderId="2" xfId="2" applyFont="1" applyFill="1" applyBorder="1"/>
    <xf numFmtId="4" fontId="7" fillId="0" borderId="2" xfId="2" applyNumberFormat="1" applyFont="1" applyFill="1" applyBorder="1"/>
    <xf numFmtId="2" fontId="5" fillId="0" borderId="1" xfId="2" applyNumberFormat="1" applyFont="1" applyFill="1" applyBorder="1"/>
    <xf numFmtId="0" fontId="5" fillId="0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justify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left"/>
    </xf>
    <xf numFmtId="4" fontId="7" fillId="0" borderId="0" xfId="2" applyNumberFormat="1" applyFont="1" applyFill="1" applyBorder="1"/>
    <xf numFmtId="0" fontId="7" fillId="0" borderId="0" xfId="0" applyFont="1" applyFill="1" applyBorder="1"/>
    <xf numFmtId="0" fontId="7" fillId="0" borderId="0" xfId="1" applyFont="1" applyFill="1" applyBorder="1"/>
    <xf numFmtId="0" fontId="7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/>
    <xf numFmtId="4" fontId="7" fillId="0" borderId="0" xfId="0" applyNumberFormat="1" applyFont="1" applyFill="1"/>
    <xf numFmtId="0" fontId="5" fillId="0" borderId="0" xfId="1" applyFont="1" applyFill="1" applyAlignment="1">
      <alignment horizontal="left"/>
    </xf>
    <xf numFmtId="4" fontId="7" fillId="0" borderId="0" xfId="1" applyNumberFormat="1" applyFont="1" applyFill="1" applyAlignment="1">
      <alignment horizontal="left"/>
    </xf>
    <xf numFmtId="4" fontId="5" fillId="0" borderId="0" xfId="1" applyNumberFormat="1" applyFont="1" applyFill="1"/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/>
    <xf numFmtId="0" fontId="5" fillId="0" borderId="0" xfId="1" applyFont="1" applyFill="1" applyAlignment="1">
      <alignment horizontal="center"/>
    </xf>
    <xf numFmtId="4" fontId="7" fillId="0" borderId="0" xfId="0" applyNumberFormat="1" applyFont="1" applyFill="1" applyBorder="1"/>
    <xf numFmtId="4" fontId="7" fillId="0" borderId="0" xfId="2" applyNumberFormat="1" applyFont="1" applyFill="1"/>
    <xf numFmtId="4" fontId="5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center" vertical="center"/>
    </xf>
    <xf numFmtId="4" fontId="5" fillId="0" borderId="2" xfId="2" applyNumberFormat="1" applyFont="1" applyFill="1" applyBorder="1"/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" fontId="7" fillId="0" borderId="1" xfId="2" applyNumberFormat="1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4" fontId="7" fillId="0" borderId="2" xfId="2" applyNumberFormat="1" applyFont="1" applyFill="1" applyBorder="1" applyAlignment="1">
      <alignment horizontal="right"/>
    </xf>
    <xf numFmtId="4" fontId="5" fillId="0" borderId="2" xfId="2" applyNumberFormat="1" applyFont="1" applyFill="1" applyBorder="1" applyAlignment="1">
      <alignment horizontal="right"/>
    </xf>
    <xf numFmtId="4" fontId="7" fillId="0" borderId="2" xfId="0" applyNumberFormat="1" applyFont="1" applyFill="1" applyBorder="1"/>
    <xf numFmtId="0" fontId="0" fillId="0" borderId="2" xfId="0" applyFill="1" applyBorder="1"/>
    <xf numFmtId="0" fontId="7" fillId="0" borderId="4" xfId="1" applyFont="1" applyFill="1" applyBorder="1" applyAlignment="1">
      <alignment horizontal="justify" vertical="center"/>
    </xf>
    <xf numFmtId="14" fontId="7" fillId="0" borderId="4" xfId="1" applyNumberFormat="1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4" fontId="5" fillId="0" borderId="0" xfId="2" applyNumberFormat="1" applyFont="1" applyFill="1" applyBorder="1"/>
    <xf numFmtId="4" fontId="5" fillId="2" borderId="1" xfId="1" applyNumberFormat="1" applyFont="1" applyFill="1" applyBorder="1"/>
    <xf numFmtId="0" fontId="6" fillId="0" borderId="1" xfId="0" applyFont="1" applyFill="1" applyBorder="1"/>
    <xf numFmtId="4" fontId="6" fillId="0" borderId="1" xfId="0" applyNumberFormat="1" applyFont="1" applyFill="1" applyBorder="1"/>
    <xf numFmtId="0" fontId="5" fillId="0" borderId="0" xfId="1" applyFont="1" applyFill="1" applyBorder="1"/>
    <xf numFmtId="0" fontId="7" fillId="0" borderId="0" xfId="1" applyFont="1" applyFill="1" applyBorder="1" applyAlignment="1"/>
    <xf numFmtId="0" fontId="5" fillId="0" borderId="0" xfId="1" applyFont="1" applyFill="1" applyBorder="1" applyAlignment="1"/>
    <xf numFmtId="0" fontId="7" fillId="0" borderId="4" xfId="2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4" fontId="7" fillId="0" borderId="5" xfId="1" applyNumberFormat="1" applyFont="1" applyFill="1" applyBorder="1" applyAlignment="1">
      <alignment horizontal="center"/>
    </xf>
    <xf numFmtId="4" fontId="7" fillId="2" borderId="2" xfId="1" applyNumberFormat="1" applyFont="1" applyFill="1" applyBorder="1"/>
    <xf numFmtId="4" fontId="7" fillId="0" borderId="2" xfId="1" applyNumberFormat="1" applyFont="1" applyFill="1" applyBorder="1"/>
    <xf numFmtId="4" fontId="7" fillId="0" borderId="6" xfId="1" applyNumberFormat="1" applyFont="1" applyFill="1" applyBorder="1"/>
    <xf numFmtId="4" fontId="7" fillId="0" borderId="7" xfId="1" applyNumberFormat="1" applyFont="1" applyFill="1" applyBorder="1"/>
    <xf numFmtId="0" fontId="7" fillId="0" borderId="3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shrinkToFit="1"/>
    </xf>
    <xf numFmtId="0" fontId="7" fillId="0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7" fillId="0" borderId="2" xfId="2" applyNumberFormat="1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vertical="center"/>
    </xf>
    <xf numFmtId="0" fontId="7" fillId="0" borderId="8" xfId="2" applyFont="1" applyFill="1" applyBorder="1"/>
    <xf numFmtId="0" fontId="7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/>
    </xf>
    <xf numFmtId="0" fontId="7" fillId="0" borderId="0" xfId="2" applyFont="1" applyFill="1" applyAlignment="1">
      <alignment horizontal="left"/>
    </xf>
    <xf numFmtId="0" fontId="0" fillId="0" borderId="0" xfId="0" applyAlignment="1">
      <alignment horizontal="left"/>
    </xf>
    <xf numFmtId="4" fontId="5" fillId="0" borderId="0" xfId="1" applyNumberFormat="1" applyFont="1" applyBorder="1" applyAlignment="1"/>
    <xf numFmtId="0" fontId="5" fillId="0" borderId="9" xfId="2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left" vertical="center" wrapText="1"/>
    </xf>
    <xf numFmtId="0" fontId="5" fillId="0" borderId="0" xfId="1" applyFont="1" applyBorder="1" applyAlignment="1">
      <alignment vertical="center"/>
    </xf>
    <xf numFmtId="0" fontId="7" fillId="0" borderId="4" xfId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0" fillId="0" borderId="1" xfId="0" applyBorder="1"/>
    <xf numFmtId="0" fontId="6" fillId="0" borderId="1" xfId="0" applyFont="1" applyBorder="1"/>
    <xf numFmtId="4" fontId="6" fillId="2" borderId="1" xfId="2" applyNumberFormat="1" applyFont="1" applyFill="1" applyBorder="1"/>
    <xf numFmtId="4" fontId="6" fillId="0" borderId="1" xfId="0" applyNumberFormat="1" applyFont="1" applyBorder="1"/>
    <xf numFmtId="0" fontId="6" fillId="0" borderId="0" xfId="0" applyFont="1" applyFill="1"/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6" fillId="0" borderId="2" xfId="0" applyNumberFormat="1" applyFont="1" applyFill="1" applyBorder="1"/>
    <xf numFmtId="0" fontId="5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justify" vertical="center"/>
    </xf>
    <xf numFmtId="0" fontId="7" fillId="0" borderId="2" xfId="1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4" fontId="6" fillId="0" borderId="2" xfId="2" applyNumberFormat="1" applyFont="1" applyFill="1" applyBorder="1"/>
    <xf numFmtId="0" fontId="6" fillId="0" borderId="2" xfId="0" applyFont="1" applyFill="1" applyBorder="1"/>
    <xf numFmtId="0" fontId="7" fillId="0" borderId="4" xfId="2" applyFont="1" applyFill="1" applyBorder="1" applyAlignment="1">
      <alignment horizontal="center" vertical="center" wrapText="1"/>
    </xf>
    <xf numFmtId="4" fontId="4" fillId="0" borderId="0" xfId="0" applyNumberFormat="1" applyFont="1"/>
    <xf numFmtId="0" fontId="7" fillId="0" borderId="11" xfId="2" applyFont="1" applyFill="1" applyBorder="1"/>
    <xf numFmtId="14" fontId="7" fillId="0" borderId="1" xfId="1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0" xfId="0" applyFont="1"/>
    <xf numFmtId="14" fontId="7" fillId="0" borderId="1" xfId="2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justify"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4" fontId="7" fillId="0" borderId="4" xfId="2" applyNumberFormat="1" applyFont="1" applyFill="1" applyBorder="1"/>
    <xf numFmtId="0" fontId="9" fillId="0" borderId="1" xfId="0" applyFont="1" applyFill="1" applyBorder="1"/>
    <xf numFmtId="14" fontId="7" fillId="0" borderId="8" xfId="2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4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0" fontId="9" fillId="0" borderId="4" xfId="0" applyFont="1" applyBorder="1"/>
    <xf numFmtId="0" fontId="9" fillId="0" borderId="1" xfId="0" applyFont="1" applyBorder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Border="1"/>
    <xf numFmtId="0" fontId="5" fillId="0" borderId="6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9" fillId="0" borderId="8" xfId="0" applyFont="1" applyBorder="1"/>
    <xf numFmtId="0" fontId="7" fillId="0" borderId="9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4" fontId="7" fillId="2" borderId="4" xfId="2" applyNumberFormat="1" applyFont="1" applyFill="1" applyBorder="1"/>
    <xf numFmtId="4" fontId="7" fillId="0" borderId="4" xfId="2" applyNumberFormat="1" applyFont="1" applyFill="1" applyBorder="1" applyAlignment="1">
      <alignment horizontal="right"/>
    </xf>
    <xf numFmtId="14" fontId="7" fillId="0" borderId="2" xfId="2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justify" vertical="center"/>
    </xf>
    <xf numFmtId="0" fontId="7" fillId="0" borderId="4" xfId="2" applyFont="1" applyFill="1" applyBorder="1" applyAlignment="1">
      <alignment horizontal="justify"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4" fontId="7" fillId="0" borderId="11" xfId="2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7" fillId="0" borderId="1" xfId="2" applyFont="1" applyFill="1" applyBorder="1" applyAlignment="1">
      <alignment horizontal="justify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justify" vertical="center"/>
    </xf>
    <xf numFmtId="0" fontId="7" fillId="0" borderId="4" xfId="2" applyFont="1" applyFill="1" applyBorder="1" applyAlignment="1">
      <alignment horizontal="justify"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justify" vertical="center" wrapText="1"/>
    </xf>
    <xf numFmtId="0" fontId="7" fillId="0" borderId="4" xfId="2" applyFont="1" applyFill="1" applyBorder="1" applyAlignment="1">
      <alignment horizontal="justify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2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justify" vertical="center"/>
    </xf>
    <xf numFmtId="0" fontId="7" fillId="0" borderId="3" xfId="1" applyFont="1" applyFill="1" applyBorder="1" applyAlignment="1">
      <alignment horizontal="justify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/>
    </xf>
    <xf numFmtId="0" fontId="7" fillId="0" borderId="1" xfId="0" applyFont="1" applyFill="1" applyBorder="1" applyAlignment="1">
      <alignment horizontal="center" vertical="justify"/>
    </xf>
    <xf numFmtId="0" fontId="7" fillId="0" borderId="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4" fontId="7" fillId="0" borderId="8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justify" vertical="center" wrapText="1"/>
    </xf>
    <xf numFmtId="0" fontId="7" fillId="0" borderId="3" xfId="1" applyFont="1" applyFill="1" applyBorder="1" applyAlignment="1">
      <alignment horizontal="justify" vertical="center" wrapText="1"/>
    </xf>
    <xf numFmtId="0" fontId="7" fillId="0" borderId="4" xfId="1" applyFont="1" applyFill="1" applyBorder="1" applyAlignment="1">
      <alignment horizontal="left" vertical="center"/>
    </xf>
    <xf numFmtId="14" fontId="7" fillId="0" borderId="4" xfId="1" applyNumberFormat="1" applyFont="1" applyFill="1" applyBorder="1" applyAlignment="1">
      <alignment horizontal="justify" vertical="center"/>
    </xf>
    <xf numFmtId="0" fontId="7" fillId="0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justify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14" fontId="7" fillId="0" borderId="3" xfId="2" applyNumberFormat="1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right"/>
    </xf>
  </cellXfs>
  <cellStyles count="3">
    <cellStyle name="Normal" xfId="0" builtinId="0"/>
    <cellStyle name="Normal_ord 03.2004" xfId="1"/>
    <cellStyle name="Normal_Sheet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1"/>
  <sheetViews>
    <sheetView workbookViewId="0">
      <selection activeCell="B6" sqref="B6:B17"/>
    </sheetView>
  </sheetViews>
  <sheetFormatPr defaultRowHeight="12.75"/>
  <cols>
    <col min="1" max="1" width="3.140625" customWidth="1"/>
    <col min="2" max="2" width="14" customWidth="1"/>
    <col min="3" max="3" width="9.42578125" style="122" customWidth="1"/>
    <col min="4" max="4" width="4.5703125" customWidth="1"/>
    <col min="5" max="5" width="7.5703125" customWidth="1"/>
    <col min="6" max="6" width="10.85546875" customWidth="1"/>
    <col min="7" max="7" width="7.5703125" customWidth="1"/>
    <col min="8" max="8" width="11" bestFit="1" customWidth="1"/>
    <col min="9" max="9" width="10.28515625" style="101" customWidth="1"/>
    <col min="10" max="10" width="9.85546875" bestFit="1" customWidth="1"/>
    <col min="11" max="11" width="10.5703125" customWidth="1"/>
    <col min="13" max="13" width="8.85546875" bestFit="1" customWidth="1"/>
    <col min="14" max="14" width="12.42578125" bestFit="1" customWidth="1"/>
    <col min="15" max="15" width="8.42578125" customWidth="1"/>
    <col min="16" max="17" width="10.140625" bestFit="1" customWidth="1"/>
  </cols>
  <sheetData>
    <row r="1" spans="1:15">
      <c r="A1" s="6"/>
      <c r="B1" s="321" t="s">
        <v>143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8"/>
    </row>
    <row r="2" spans="1:15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5">
      <c r="A4" s="322" t="s">
        <v>27</v>
      </c>
      <c r="B4" s="323" t="s">
        <v>0</v>
      </c>
      <c r="C4" s="324" t="s">
        <v>1</v>
      </c>
      <c r="D4" s="125" t="s">
        <v>2</v>
      </c>
      <c r="E4" s="158" t="s">
        <v>95</v>
      </c>
      <c r="F4" s="325" t="s">
        <v>3</v>
      </c>
      <c r="G4" s="315" t="s">
        <v>4</v>
      </c>
      <c r="H4" s="327" t="s">
        <v>5</v>
      </c>
      <c r="I4" s="327"/>
      <c r="J4" s="328"/>
      <c r="K4" s="89" t="s">
        <v>6</v>
      </c>
      <c r="L4" s="91" t="s">
        <v>37</v>
      </c>
      <c r="M4" s="329" t="s">
        <v>7</v>
      </c>
      <c r="N4" s="93" t="s">
        <v>18</v>
      </c>
      <c r="O4" s="94" t="s">
        <v>63</v>
      </c>
    </row>
    <row r="5" spans="1:15">
      <c r="A5" s="322"/>
      <c r="B5" s="323"/>
      <c r="C5" s="324"/>
      <c r="D5" s="160" t="s">
        <v>94</v>
      </c>
      <c r="E5" s="159" t="s">
        <v>8</v>
      </c>
      <c r="F5" s="325"/>
      <c r="G5" s="326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329"/>
      <c r="N5" s="85" t="s">
        <v>17</v>
      </c>
      <c r="O5" s="95" t="s">
        <v>29</v>
      </c>
    </row>
    <row r="6" spans="1:15">
      <c r="A6" s="259">
        <v>1</v>
      </c>
      <c r="B6" s="311" t="s">
        <v>36</v>
      </c>
      <c r="C6" s="314" t="s">
        <v>14</v>
      </c>
      <c r="D6" s="316">
        <v>13</v>
      </c>
      <c r="E6" s="333" t="s">
        <v>96</v>
      </c>
      <c r="F6" s="320" t="s">
        <v>14</v>
      </c>
      <c r="G6" s="318" t="s">
        <v>78</v>
      </c>
      <c r="H6" s="12">
        <v>55499</v>
      </c>
      <c r="I6" s="166" t="s">
        <v>90</v>
      </c>
      <c r="J6" s="13">
        <v>6024.89</v>
      </c>
      <c r="K6" s="87">
        <v>6024.89</v>
      </c>
      <c r="L6" s="88"/>
      <c r="M6" s="11"/>
      <c r="N6" s="13">
        <f>K6-M6</f>
        <v>6024.89</v>
      </c>
      <c r="O6" s="88"/>
    </row>
    <row r="7" spans="1:15">
      <c r="A7" s="260"/>
      <c r="B7" s="312"/>
      <c r="C7" s="332"/>
      <c r="D7" s="316"/>
      <c r="E7" s="333"/>
      <c r="F7" s="334"/>
      <c r="G7" s="335"/>
      <c r="H7" s="12">
        <v>55530</v>
      </c>
      <c r="I7" s="166" t="s">
        <v>90</v>
      </c>
      <c r="J7" s="13">
        <v>296.08999999999997</v>
      </c>
      <c r="K7" s="13">
        <v>296.08999999999997</v>
      </c>
      <c r="L7" s="11"/>
      <c r="M7" s="11"/>
      <c r="N7" s="13">
        <f t="shared" ref="N7:N21" si="0">J7-L7-M7</f>
        <v>296.08999999999997</v>
      </c>
      <c r="O7" s="11"/>
    </row>
    <row r="8" spans="1:15">
      <c r="A8" s="260"/>
      <c r="B8" s="312"/>
      <c r="C8" s="332"/>
      <c r="D8" s="316"/>
      <c r="E8" s="333"/>
      <c r="F8" s="334"/>
      <c r="G8" s="335"/>
      <c r="H8" s="12">
        <v>55832</v>
      </c>
      <c r="I8" s="166" t="s">
        <v>92</v>
      </c>
      <c r="J8" s="13">
        <v>22878.82</v>
      </c>
      <c r="K8" s="13">
        <v>22878.82</v>
      </c>
      <c r="L8" s="11"/>
      <c r="M8" s="11"/>
      <c r="N8" s="13">
        <f t="shared" si="0"/>
        <v>22878.82</v>
      </c>
      <c r="O8" s="11"/>
    </row>
    <row r="9" spans="1:15">
      <c r="A9" s="260"/>
      <c r="B9" s="312"/>
      <c r="C9" s="332"/>
      <c r="D9" s="316"/>
      <c r="E9" s="333"/>
      <c r="F9" s="334"/>
      <c r="G9" s="335"/>
      <c r="H9" s="12">
        <v>55883</v>
      </c>
      <c r="I9" s="166" t="s">
        <v>110</v>
      </c>
      <c r="J9" s="13">
        <v>21263.19</v>
      </c>
      <c r="K9" s="13">
        <v>21263.19</v>
      </c>
      <c r="L9" s="11"/>
      <c r="M9" s="11"/>
      <c r="N9" s="13">
        <f t="shared" si="0"/>
        <v>21263.19</v>
      </c>
      <c r="O9" s="11"/>
    </row>
    <row r="10" spans="1:15">
      <c r="A10" s="260"/>
      <c r="B10" s="312"/>
      <c r="C10" s="332"/>
      <c r="D10" s="316"/>
      <c r="E10" s="333"/>
      <c r="F10" s="334"/>
      <c r="G10" s="335"/>
      <c r="H10" s="12">
        <v>55923</v>
      </c>
      <c r="I10" s="166" t="s">
        <v>111</v>
      </c>
      <c r="J10" s="13">
        <v>7369.23</v>
      </c>
      <c r="K10" s="13">
        <v>7369.23</v>
      </c>
      <c r="L10" s="11"/>
      <c r="M10" s="11"/>
      <c r="N10" s="13">
        <f t="shared" si="0"/>
        <v>7369.23</v>
      </c>
      <c r="O10" s="11"/>
    </row>
    <row r="11" spans="1:15">
      <c r="A11" s="260"/>
      <c r="B11" s="312"/>
      <c r="C11" s="332"/>
      <c r="D11" s="316"/>
      <c r="E11" s="333"/>
      <c r="F11" s="334"/>
      <c r="G11" s="335"/>
      <c r="H11" s="12">
        <v>55933</v>
      </c>
      <c r="I11" s="166" t="s">
        <v>112</v>
      </c>
      <c r="J11" s="13">
        <v>2949.77</v>
      </c>
      <c r="K11" s="13">
        <v>2949.77</v>
      </c>
      <c r="L11" s="11"/>
      <c r="M11" s="11"/>
      <c r="N11" s="13">
        <f t="shared" si="0"/>
        <v>2949.77</v>
      </c>
      <c r="O11" s="11"/>
    </row>
    <row r="12" spans="1:15">
      <c r="A12" s="260"/>
      <c r="B12" s="312"/>
      <c r="C12" s="332"/>
      <c r="D12" s="316"/>
      <c r="E12" s="333"/>
      <c r="F12" s="334"/>
      <c r="G12" s="335"/>
      <c r="H12" s="12">
        <v>56150</v>
      </c>
      <c r="I12" s="166" t="s">
        <v>113</v>
      </c>
      <c r="J12" s="13">
        <v>6844.22</v>
      </c>
      <c r="K12" s="13">
        <v>5770.88</v>
      </c>
      <c r="L12" s="11"/>
      <c r="M12" s="11">
        <v>1073.3399999999999</v>
      </c>
      <c r="N12" s="13">
        <f t="shared" si="0"/>
        <v>5770.88</v>
      </c>
      <c r="O12" s="11"/>
    </row>
    <row r="13" spans="1:15">
      <c r="A13" s="260"/>
      <c r="B13" s="312"/>
      <c r="C13" s="332"/>
      <c r="D13" s="316"/>
      <c r="E13" s="333"/>
      <c r="F13" s="334"/>
      <c r="G13" s="335"/>
      <c r="H13" s="12">
        <v>56184</v>
      </c>
      <c r="I13" s="166" t="s">
        <v>114</v>
      </c>
      <c r="J13" s="13">
        <v>25070.49</v>
      </c>
      <c r="K13" s="13">
        <v>24774.400000000001</v>
      </c>
      <c r="L13" s="11"/>
      <c r="M13" s="11">
        <v>296.08999999999997</v>
      </c>
      <c r="N13" s="13">
        <f t="shared" si="0"/>
        <v>24774.400000000001</v>
      </c>
      <c r="O13" s="11"/>
    </row>
    <row r="14" spans="1:15">
      <c r="A14" s="260"/>
      <c r="B14" s="312"/>
      <c r="C14" s="332"/>
      <c r="D14" s="316"/>
      <c r="E14" s="333"/>
      <c r="F14" s="334"/>
      <c r="G14" s="335"/>
      <c r="H14" s="12">
        <v>56206</v>
      </c>
      <c r="I14" s="166" t="s">
        <v>100</v>
      </c>
      <c r="J14" s="13">
        <v>9344.56</v>
      </c>
      <c r="K14" s="13">
        <v>8977.36</v>
      </c>
      <c r="L14" s="11"/>
      <c r="M14" s="11">
        <v>367.2</v>
      </c>
      <c r="N14" s="13">
        <f t="shared" si="0"/>
        <v>8977.3599999999988</v>
      </c>
      <c r="O14" s="11"/>
    </row>
    <row r="15" spans="1:15">
      <c r="A15" s="260"/>
      <c r="B15" s="312"/>
      <c r="C15" s="332"/>
      <c r="D15" s="316"/>
      <c r="E15" s="333"/>
      <c r="F15" s="334"/>
      <c r="G15" s="335"/>
      <c r="H15" s="12">
        <v>56294</v>
      </c>
      <c r="I15" s="166" t="s">
        <v>100</v>
      </c>
      <c r="J15" s="13">
        <v>6170.46</v>
      </c>
      <c r="K15" s="13">
        <v>6136.58</v>
      </c>
      <c r="L15" s="11"/>
      <c r="M15" s="11">
        <v>33.880000000000003</v>
      </c>
      <c r="N15" s="13">
        <f t="shared" si="0"/>
        <v>6136.58</v>
      </c>
      <c r="O15" s="11"/>
    </row>
    <row r="16" spans="1:15">
      <c r="A16" s="260"/>
      <c r="B16" s="312"/>
      <c r="C16" s="332"/>
      <c r="D16" s="316"/>
      <c r="E16" s="333"/>
      <c r="F16" s="334"/>
      <c r="G16" s="335"/>
      <c r="H16" s="12">
        <v>56322</v>
      </c>
      <c r="I16" s="166" t="s">
        <v>100</v>
      </c>
      <c r="J16" s="13">
        <v>252.6</v>
      </c>
      <c r="K16" s="13">
        <v>252.6</v>
      </c>
      <c r="L16" s="11"/>
      <c r="M16" s="11"/>
      <c r="N16" s="13">
        <f t="shared" si="0"/>
        <v>252.6</v>
      </c>
      <c r="O16" s="11"/>
    </row>
    <row r="17" spans="1:17">
      <c r="A17" s="260"/>
      <c r="B17" s="312"/>
      <c r="C17" s="332"/>
      <c r="D17" s="316"/>
      <c r="E17" s="333"/>
      <c r="F17" s="334"/>
      <c r="G17" s="335"/>
      <c r="H17" s="12">
        <v>56344</v>
      </c>
      <c r="I17" s="166" t="s">
        <v>100</v>
      </c>
      <c r="J17" s="13">
        <v>1561.6</v>
      </c>
      <c r="K17" s="13">
        <v>1561.6</v>
      </c>
      <c r="L17" s="11"/>
      <c r="M17" s="11"/>
      <c r="N17" s="13">
        <f t="shared" si="0"/>
        <v>1561.6</v>
      </c>
      <c r="O17" s="11"/>
    </row>
    <row r="18" spans="1:17">
      <c r="A18" s="68"/>
      <c r="B18" s="69"/>
      <c r="C18" s="129"/>
      <c r="D18" s="96"/>
      <c r="E18" s="67"/>
      <c r="F18" s="150"/>
      <c r="G18" s="66"/>
      <c r="H18" s="12">
        <v>56431</v>
      </c>
      <c r="I18" s="166" t="s">
        <v>135</v>
      </c>
      <c r="J18" s="13">
        <v>23218.15</v>
      </c>
      <c r="K18" s="13">
        <v>22047.15</v>
      </c>
      <c r="L18" s="11"/>
      <c r="M18" s="11">
        <v>1171</v>
      </c>
      <c r="N18" s="13">
        <f t="shared" si="0"/>
        <v>22047.15</v>
      </c>
      <c r="O18" s="11"/>
    </row>
    <row r="19" spans="1:17">
      <c r="A19" s="68"/>
      <c r="B19" s="69"/>
      <c r="C19" s="129"/>
      <c r="D19" s="96"/>
      <c r="E19" s="67"/>
      <c r="F19" s="150"/>
      <c r="G19" s="66"/>
      <c r="H19" s="12">
        <v>56432</v>
      </c>
      <c r="I19" s="166" t="s">
        <v>135</v>
      </c>
      <c r="J19" s="13">
        <v>2956.18</v>
      </c>
      <c r="K19" s="13">
        <v>2956.18</v>
      </c>
      <c r="L19" s="11"/>
      <c r="M19" s="11"/>
      <c r="N19" s="13">
        <f t="shared" si="0"/>
        <v>2956.18</v>
      </c>
      <c r="O19" s="11"/>
    </row>
    <row r="20" spans="1:17">
      <c r="A20" s="68"/>
      <c r="B20" s="69"/>
      <c r="C20" s="129"/>
      <c r="D20" s="96"/>
      <c r="E20" s="67"/>
      <c r="F20" s="150"/>
      <c r="G20" s="66"/>
      <c r="H20" s="12">
        <v>56488</v>
      </c>
      <c r="I20" s="166" t="s">
        <v>136</v>
      </c>
      <c r="J20" s="13">
        <v>1171</v>
      </c>
      <c r="K20" s="13">
        <v>1171</v>
      </c>
      <c r="L20" s="11"/>
      <c r="M20" s="11"/>
      <c r="N20" s="13">
        <f t="shared" si="0"/>
        <v>1171</v>
      </c>
      <c r="O20" s="11"/>
    </row>
    <row r="21" spans="1:17">
      <c r="A21" s="68"/>
      <c r="B21" s="69"/>
      <c r="C21" s="129"/>
      <c r="D21" s="96"/>
      <c r="E21" s="67"/>
      <c r="F21" s="150"/>
      <c r="G21" s="66"/>
      <c r="H21" s="12">
        <v>56502</v>
      </c>
      <c r="I21" s="166" t="s">
        <v>137</v>
      </c>
      <c r="J21" s="13">
        <v>17446.89</v>
      </c>
      <c r="K21" s="13">
        <v>17446.89</v>
      </c>
      <c r="L21" s="11"/>
      <c r="M21" s="11"/>
      <c r="N21" s="13">
        <f t="shared" si="0"/>
        <v>17446.89</v>
      </c>
      <c r="O21" s="11"/>
    </row>
    <row r="22" spans="1:17">
      <c r="A22" s="68"/>
      <c r="B22" s="69"/>
      <c r="C22" s="129"/>
      <c r="D22" s="96"/>
      <c r="E22" s="67"/>
      <c r="F22" s="150"/>
      <c r="G22" s="66"/>
      <c r="H22" s="12"/>
      <c r="I22" s="166"/>
      <c r="J22" s="13"/>
      <c r="K22" s="13"/>
      <c r="L22" s="11"/>
      <c r="M22" s="11"/>
      <c r="N22" s="13"/>
      <c r="O22" s="11"/>
    </row>
    <row r="23" spans="1:17">
      <c r="A23" s="58"/>
      <c r="B23" s="14" t="s">
        <v>13</v>
      </c>
      <c r="C23" s="107"/>
      <c r="D23" s="9"/>
      <c r="E23" s="16"/>
      <c r="F23" s="151"/>
      <c r="G23" s="15"/>
      <c r="H23" s="12"/>
      <c r="I23" s="166"/>
      <c r="J23" s="76">
        <f>SUM(J6:J21)</f>
        <v>154818.14000000001</v>
      </c>
      <c r="K23" s="76">
        <f>SUM(K6:K21)</f>
        <v>151876.63</v>
      </c>
      <c r="L23" s="76">
        <f>SUM(L6:L20)</f>
        <v>0</v>
      </c>
      <c r="M23" s="76">
        <f>SUM(M6:M20)</f>
        <v>2941.51</v>
      </c>
      <c r="N23" s="76">
        <f>SUM(N6:N21)</f>
        <v>151876.63</v>
      </c>
      <c r="O23" s="76"/>
      <c r="Q23" s="2"/>
    </row>
    <row r="24" spans="1:17">
      <c r="A24" s="259">
        <v>2</v>
      </c>
      <c r="B24" s="311" t="s">
        <v>81</v>
      </c>
      <c r="C24" s="313" t="s">
        <v>84</v>
      </c>
      <c r="D24" s="315">
        <v>17</v>
      </c>
      <c r="E24" s="317" t="s">
        <v>96</v>
      </c>
      <c r="F24" s="319" t="s">
        <v>84</v>
      </c>
      <c r="G24" s="330" t="s">
        <v>39</v>
      </c>
      <c r="H24" s="18">
        <v>12414420</v>
      </c>
      <c r="I24" s="167" t="s">
        <v>90</v>
      </c>
      <c r="J24" s="19">
        <v>90.45</v>
      </c>
      <c r="K24" s="19">
        <v>90.45</v>
      </c>
      <c r="L24" s="20"/>
      <c r="M24" s="20"/>
      <c r="N24" s="19">
        <f>J24-L24-M24</f>
        <v>90.45</v>
      </c>
      <c r="O24" s="20"/>
    </row>
    <row r="25" spans="1:17">
      <c r="A25" s="260"/>
      <c r="B25" s="312"/>
      <c r="C25" s="313"/>
      <c r="D25" s="316"/>
      <c r="E25" s="317"/>
      <c r="F25" s="319"/>
      <c r="G25" s="330"/>
      <c r="H25" s="18">
        <v>12414421</v>
      </c>
      <c r="I25" s="167" t="s">
        <v>90</v>
      </c>
      <c r="J25" s="19">
        <v>90.45</v>
      </c>
      <c r="K25" s="19">
        <v>90.45</v>
      </c>
      <c r="L25" s="60"/>
      <c r="M25" s="60"/>
      <c r="N25" s="19">
        <f t="shared" ref="N25:N41" si="1">J25-L25-M25</f>
        <v>90.45</v>
      </c>
      <c r="O25" s="20"/>
    </row>
    <row r="26" spans="1:17">
      <c r="A26" s="260"/>
      <c r="B26" s="312"/>
      <c r="C26" s="313"/>
      <c r="D26" s="316"/>
      <c r="E26" s="317"/>
      <c r="F26" s="319"/>
      <c r="G26" s="330"/>
      <c r="H26" s="18">
        <v>12414422</v>
      </c>
      <c r="I26" s="167" t="s">
        <v>90</v>
      </c>
      <c r="J26" s="19">
        <v>142.12</v>
      </c>
      <c r="K26" s="19">
        <v>142.12</v>
      </c>
      <c r="L26" s="20"/>
      <c r="M26" s="20"/>
      <c r="N26" s="19">
        <f t="shared" si="1"/>
        <v>142.12</v>
      </c>
      <c r="O26" s="20"/>
    </row>
    <row r="27" spans="1:17">
      <c r="A27" s="260"/>
      <c r="B27" s="312"/>
      <c r="C27" s="313"/>
      <c r="D27" s="260"/>
      <c r="E27" s="317"/>
      <c r="F27" s="319"/>
      <c r="G27" s="330"/>
      <c r="H27" s="18">
        <v>12414423</v>
      </c>
      <c r="I27" s="167" t="s">
        <v>90</v>
      </c>
      <c r="J27" s="19">
        <v>129.19999999999999</v>
      </c>
      <c r="K27" s="19">
        <v>129.19999999999999</v>
      </c>
      <c r="L27" s="20"/>
      <c r="M27" s="20"/>
      <c r="N27" s="19">
        <f t="shared" si="1"/>
        <v>129.19999999999999</v>
      </c>
      <c r="O27" s="20"/>
    </row>
    <row r="28" spans="1:17">
      <c r="A28" s="260"/>
      <c r="B28" s="312"/>
      <c r="C28" s="313"/>
      <c r="D28" s="260"/>
      <c r="E28" s="317"/>
      <c r="F28" s="319"/>
      <c r="G28" s="330"/>
      <c r="H28" s="18">
        <v>12414424</v>
      </c>
      <c r="I28" s="167" t="s">
        <v>90</v>
      </c>
      <c r="J28" s="19">
        <v>142.12</v>
      </c>
      <c r="K28" s="19">
        <v>142.12</v>
      </c>
      <c r="L28" s="20"/>
      <c r="M28" s="20"/>
      <c r="N28" s="19">
        <f t="shared" si="1"/>
        <v>142.12</v>
      </c>
      <c r="O28" s="20"/>
    </row>
    <row r="29" spans="1:17">
      <c r="A29" s="260"/>
      <c r="B29" s="312"/>
      <c r="C29" s="313"/>
      <c r="D29" s="260"/>
      <c r="E29" s="317"/>
      <c r="F29" s="319"/>
      <c r="G29" s="330"/>
      <c r="H29" s="18">
        <v>12414425</v>
      </c>
      <c r="I29" s="167" t="s">
        <v>90</v>
      </c>
      <c r="J29" s="19">
        <v>193.82</v>
      </c>
      <c r="K29" s="19">
        <v>187.36</v>
      </c>
      <c r="L29" s="20"/>
      <c r="M29" s="20">
        <v>6.46</v>
      </c>
      <c r="N29" s="19">
        <f t="shared" si="1"/>
        <v>187.35999999999999</v>
      </c>
      <c r="O29" s="20"/>
    </row>
    <row r="30" spans="1:17">
      <c r="A30" s="260"/>
      <c r="B30" s="312"/>
      <c r="C30" s="313"/>
      <c r="D30" s="260"/>
      <c r="E30" s="317"/>
      <c r="F30" s="319"/>
      <c r="G30" s="330"/>
      <c r="H30" s="18">
        <v>12414426</v>
      </c>
      <c r="I30" s="167" t="s">
        <v>90</v>
      </c>
      <c r="J30" s="19">
        <v>3876.4</v>
      </c>
      <c r="K30" s="19">
        <v>3876.4</v>
      </c>
      <c r="L30" s="20"/>
      <c r="M30" s="20"/>
      <c r="N30" s="19">
        <f t="shared" si="1"/>
        <v>3876.4</v>
      </c>
      <c r="O30" s="20"/>
    </row>
    <row r="31" spans="1:17">
      <c r="A31" s="260"/>
      <c r="B31" s="312"/>
      <c r="C31" s="313"/>
      <c r="D31" s="260"/>
      <c r="E31" s="317"/>
      <c r="F31" s="319"/>
      <c r="G31" s="330"/>
      <c r="H31" s="18">
        <v>12414427</v>
      </c>
      <c r="I31" s="167" t="s">
        <v>90</v>
      </c>
      <c r="J31" s="19">
        <v>58344.35</v>
      </c>
      <c r="K31" s="19">
        <v>58344.35</v>
      </c>
      <c r="L31" s="133"/>
      <c r="M31" s="133"/>
      <c r="N31" s="19">
        <f t="shared" si="1"/>
        <v>58344.35</v>
      </c>
      <c r="O31" s="20"/>
    </row>
    <row r="32" spans="1:17">
      <c r="A32" s="260"/>
      <c r="B32" s="312"/>
      <c r="C32" s="313"/>
      <c r="D32" s="260"/>
      <c r="E32" s="317"/>
      <c r="F32" s="319"/>
      <c r="G32" s="330"/>
      <c r="H32" s="18">
        <v>12414428</v>
      </c>
      <c r="I32" s="167" t="s">
        <v>90</v>
      </c>
      <c r="J32" s="19">
        <v>193.82</v>
      </c>
      <c r="K32" s="19">
        <v>193.82</v>
      </c>
      <c r="L32" s="133"/>
      <c r="M32" s="133"/>
      <c r="N32" s="19">
        <f t="shared" si="1"/>
        <v>193.82</v>
      </c>
      <c r="O32" s="20"/>
    </row>
    <row r="33" spans="1:17">
      <c r="A33" s="260"/>
      <c r="B33" s="312"/>
      <c r="C33" s="313"/>
      <c r="D33" s="260"/>
      <c r="E33" s="317"/>
      <c r="F33" s="319"/>
      <c r="G33" s="330"/>
      <c r="H33" s="18">
        <v>12414429</v>
      </c>
      <c r="I33" s="167" t="s">
        <v>90</v>
      </c>
      <c r="J33" s="19">
        <v>96070.83</v>
      </c>
      <c r="K33" s="19">
        <v>96070.83</v>
      </c>
      <c r="L33" s="20"/>
      <c r="M33" s="20"/>
      <c r="N33" s="19">
        <f t="shared" si="1"/>
        <v>96070.83</v>
      </c>
      <c r="O33" s="20"/>
    </row>
    <row r="34" spans="1:17">
      <c r="A34" s="260"/>
      <c r="B34" s="312"/>
      <c r="C34" s="313"/>
      <c r="D34" s="260"/>
      <c r="E34" s="317"/>
      <c r="F34" s="319"/>
      <c r="G34" s="330"/>
      <c r="H34" s="18">
        <v>12414430</v>
      </c>
      <c r="I34" s="167" t="s">
        <v>90</v>
      </c>
      <c r="J34" s="19">
        <v>2827.29</v>
      </c>
      <c r="K34" s="19">
        <v>2827.29</v>
      </c>
      <c r="L34" s="20"/>
      <c r="M34" s="20"/>
      <c r="N34" s="19">
        <f t="shared" si="1"/>
        <v>2827.29</v>
      </c>
      <c r="O34" s="20"/>
    </row>
    <row r="35" spans="1:17">
      <c r="A35" s="260"/>
      <c r="B35" s="312"/>
      <c r="C35" s="313"/>
      <c r="D35" s="260"/>
      <c r="E35" s="317"/>
      <c r="F35" s="319"/>
      <c r="G35" s="330"/>
      <c r="H35" s="18">
        <v>12414431</v>
      </c>
      <c r="I35" s="167" t="s">
        <v>90</v>
      </c>
      <c r="J35" s="19">
        <v>1466.38</v>
      </c>
      <c r="K35" s="19">
        <v>1466.38</v>
      </c>
      <c r="L35" s="20"/>
      <c r="M35" s="20"/>
      <c r="N35" s="19">
        <f t="shared" si="1"/>
        <v>1466.38</v>
      </c>
      <c r="O35" s="20"/>
    </row>
    <row r="36" spans="1:17">
      <c r="A36" s="260"/>
      <c r="B36" s="312"/>
      <c r="C36" s="313"/>
      <c r="D36" s="260"/>
      <c r="E36" s="317"/>
      <c r="F36" s="319"/>
      <c r="G36" s="330"/>
      <c r="H36" s="18">
        <v>12414432</v>
      </c>
      <c r="I36" s="167" t="s">
        <v>90</v>
      </c>
      <c r="J36" s="19">
        <v>103.37</v>
      </c>
      <c r="K36" s="19">
        <v>103.37</v>
      </c>
      <c r="L36" s="20"/>
      <c r="M36" s="20"/>
      <c r="N36" s="19">
        <f t="shared" si="1"/>
        <v>103.37</v>
      </c>
      <c r="O36" s="20"/>
    </row>
    <row r="37" spans="1:17">
      <c r="A37" s="260"/>
      <c r="B37" s="312"/>
      <c r="C37" s="313"/>
      <c r="D37" s="260"/>
      <c r="E37" s="317"/>
      <c r="F37" s="319"/>
      <c r="G37" s="330"/>
      <c r="H37" s="18">
        <v>51214218</v>
      </c>
      <c r="I37" s="167" t="s">
        <v>90</v>
      </c>
      <c r="J37" s="19">
        <v>3133.58</v>
      </c>
      <c r="K37" s="19">
        <v>3133.58</v>
      </c>
      <c r="L37" s="20"/>
      <c r="M37" s="20"/>
      <c r="N37" s="19">
        <f t="shared" si="1"/>
        <v>3133.58</v>
      </c>
      <c r="O37" s="20"/>
    </row>
    <row r="38" spans="1:17">
      <c r="A38" s="260"/>
      <c r="B38" s="312"/>
      <c r="C38" s="313"/>
      <c r="D38" s="260"/>
      <c r="E38" s="317"/>
      <c r="F38" s="319"/>
      <c r="G38" s="330"/>
      <c r="H38" s="18">
        <v>52642416</v>
      </c>
      <c r="I38" s="167" t="s">
        <v>90</v>
      </c>
      <c r="J38" s="19">
        <v>1844.91</v>
      </c>
      <c r="K38" s="19">
        <v>1844.91</v>
      </c>
      <c r="L38" s="20"/>
      <c r="M38" s="20"/>
      <c r="N38" s="19">
        <f t="shared" si="1"/>
        <v>1844.91</v>
      </c>
      <c r="O38" s="20"/>
    </row>
    <row r="39" spans="1:17">
      <c r="A39" s="260"/>
      <c r="B39" s="312"/>
      <c r="C39" s="313"/>
      <c r="D39" s="260"/>
      <c r="E39" s="317"/>
      <c r="F39" s="319"/>
      <c r="G39" s="330"/>
      <c r="H39" s="18">
        <v>51214519</v>
      </c>
      <c r="I39" s="167" t="s">
        <v>100</v>
      </c>
      <c r="J39" s="19">
        <v>4268.42</v>
      </c>
      <c r="K39" s="19">
        <v>4268.42</v>
      </c>
      <c r="L39" s="20"/>
      <c r="M39" s="20"/>
      <c r="N39" s="19">
        <f t="shared" si="1"/>
        <v>4268.42</v>
      </c>
      <c r="O39" s="20"/>
    </row>
    <row r="40" spans="1:17">
      <c r="A40" s="260"/>
      <c r="B40" s="312"/>
      <c r="C40" s="313"/>
      <c r="D40" s="260"/>
      <c r="E40" s="317"/>
      <c r="F40" s="319"/>
      <c r="G40" s="330"/>
      <c r="H40" s="18">
        <v>52642481</v>
      </c>
      <c r="I40" s="167" t="s">
        <v>100</v>
      </c>
      <c r="J40" s="19">
        <v>3742.2</v>
      </c>
      <c r="K40" s="19">
        <v>3742.2</v>
      </c>
      <c r="L40" s="20"/>
      <c r="M40" s="20"/>
      <c r="N40" s="19">
        <f t="shared" si="1"/>
        <v>3742.2</v>
      </c>
      <c r="O40" s="20"/>
    </row>
    <row r="41" spans="1:17">
      <c r="A41" s="260"/>
      <c r="B41" s="312"/>
      <c r="C41" s="314"/>
      <c r="D41" s="260"/>
      <c r="E41" s="318"/>
      <c r="F41" s="320"/>
      <c r="G41" s="331"/>
      <c r="H41" s="134">
        <v>2400003</v>
      </c>
      <c r="I41" s="168" t="s">
        <v>100</v>
      </c>
      <c r="J41" s="136">
        <v>45125.64</v>
      </c>
      <c r="K41" s="136">
        <v>39184.230000000003</v>
      </c>
      <c r="L41" s="134"/>
      <c r="M41" s="136">
        <v>5941.41</v>
      </c>
      <c r="N41" s="135">
        <f t="shared" si="1"/>
        <v>39184.229999999996</v>
      </c>
      <c r="O41" s="20"/>
    </row>
    <row r="42" spans="1:17">
      <c r="A42" s="68"/>
      <c r="B42" s="145"/>
      <c r="C42" s="146"/>
      <c r="D42" s="17"/>
      <c r="E42" s="147"/>
      <c r="F42" s="152"/>
      <c r="G42" s="148"/>
      <c r="H42" s="134"/>
      <c r="I42" s="168"/>
      <c r="J42" s="136"/>
      <c r="K42" s="136"/>
      <c r="L42" s="134"/>
      <c r="M42" s="134"/>
      <c r="N42" s="135"/>
      <c r="O42" s="20"/>
    </row>
    <row r="43" spans="1:17">
      <c r="A43" s="58"/>
      <c r="B43" s="108" t="s">
        <v>13</v>
      </c>
      <c r="C43" s="132"/>
      <c r="D43" s="17"/>
      <c r="E43" s="126"/>
      <c r="F43" s="139"/>
      <c r="G43" s="126"/>
      <c r="H43" s="18"/>
      <c r="I43" s="167"/>
      <c r="J43" s="24">
        <f>SUM(J24:J41)</f>
        <v>221785.35000000003</v>
      </c>
      <c r="K43" s="24">
        <f>SUM(K24:K41)</f>
        <v>215837.48000000004</v>
      </c>
      <c r="L43" s="24">
        <f>SUM(L24:L41)</f>
        <v>0</v>
      </c>
      <c r="M43" s="24">
        <f>SUM(M24:M41)</f>
        <v>5947.87</v>
      </c>
      <c r="N43" s="24">
        <f>SUM(N24:N41)</f>
        <v>215837.48000000004</v>
      </c>
      <c r="O43" s="24"/>
      <c r="Q43" s="2"/>
    </row>
    <row r="44" spans="1:17">
      <c r="A44" s="259">
        <v>3</v>
      </c>
      <c r="B44" s="261" t="s">
        <v>57</v>
      </c>
      <c r="C44" s="263" t="s">
        <v>15</v>
      </c>
      <c r="D44" s="259">
        <v>852</v>
      </c>
      <c r="E44" s="265" t="s">
        <v>96</v>
      </c>
      <c r="F44" s="267" t="s">
        <v>15</v>
      </c>
      <c r="G44" s="278" t="s">
        <v>58</v>
      </c>
      <c r="H44" s="27">
        <v>1116437775</v>
      </c>
      <c r="I44" s="169" t="s">
        <v>109</v>
      </c>
      <c r="J44" s="28">
        <v>1515.6</v>
      </c>
      <c r="K44" s="28">
        <v>1515.6</v>
      </c>
      <c r="L44" s="28"/>
      <c r="M44" s="28"/>
      <c r="N44" s="28">
        <f>J44-L44-M44</f>
        <v>1515.6</v>
      </c>
      <c r="O44" s="57"/>
    </row>
    <row r="45" spans="1:17">
      <c r="A45" s="260"/>
      <c r="B45" s="262"/>
      <c r="C45" s="264"/>
      <c r="D45" s="260"/>
      <c r="E45" s="266"/>
      <c r="F45" s="268"/>
      <c r="G45" s="279"/>
      <c r="H45" s="27">
        <v>1116444462</v>
      </c>
      <c r="I45" s="169" t="s">
        <v>100</v>
      </c>
      <c r="J45" s="28">
        <v>2020.8</v>
      </c>
      <c r="K45" s="28">
        <v>2020.8</v>
      </c>
      <c r="L45" s="28"/>
      <c r="M45" s="28"/>
      <c r="N45" s="28">
        <f>J45-L45-M45</f>
        <v>2020.8</v>
      </c>
      <c r="O45" s="57"/>
    </row>
    <row r="46" spans="1:17">
      <c r="A46" s="260"/>
      <c r="B46" s="262"/>
      <c r="C46" s="264"/>
      <c r="D46" s="260"/>
      <c r="E46" s="266"/>
      <c r="F46" s="268"/>
      <c r="G46" s="279"/>
      <c r="H46" s="27"/>
      <c r="I46" s="169"/>
      <c r="J46" s="28"/>
      <c r="K46" s="28"/>
      <c r="L46" s="28"/>
      <c r="M46" s="28"/>
      <c r="N46" s="28"/>
      <c r="O46" s="57"/>
    </row>
    <row r="47" spans="1:17">
      <c r="A47" s="260"/>
      <c r="B47" s="262"/>
      <c r="C47" s="264"/>
      <c r="D47" s="260"/>
      <c r="E47" s="266"/>
      <c r="F47" s="268"/>
      <c r="G47" s="279"/>
      <c r="H47" s="27"/>
      <c r="I47" s="169"/>
      <c r="J47" s="28"/>
      <c r="K47" s="28"/>
      <c r="L47" s="28"/>
      <c r="M47" s="28"/>
      <c r="N47" s="28"/>
      <c r="O47" s="57"/>
    </row>
    <row r="48" spans="1:17">
      <c r="A48" s="260"/>
      <c r="B48" s="262"/>
      <c r="C48" s="264"/>
      <c r="D48" s="260"/>
      <c r="E48" s="266"/>
      <c r="F48" s="268"/>
      <c r="G48" s="279"/>
      <c r="H48" s="27"/>
      <c r="I48" s="169"/>
      <c r="J48" s="28"/>
      <c r="K48" s="28"/>
      <c r="L48" s="28"/>
      <c r="M48" s="28"/>
      <c r="N48" s="28"/>
      <c r="O48" s="57"/>
    </row>
    <row r="49" spans="1:17">
      <c r="A49" s="68"/>
      <c r="B49" s="109"/>
      <c r="C49" s="116"/>
      <c r="D49" s="68"/>
      <c r="E49" s="82"/>
      <c r="F49" s="153"/>
      <c r="G49" s="83"/>
      <c r="H49" s="27"/>
      <c r="I49" s="169"/>
      <c r="J49" s="28"/>
      <c r="K49" s="28"/>
      <c r="L49" s="28"/>
      <c r="M49" s="28"/>
      <c r="N49" s="28"/>
      <c r="O49" s="57"/>
    </row>
    <row r="50" spans="1:17">
      <c r="A50" s="59"/>
      <c r="B50" s="110" t="s">
        <v>13</v>
      </c>
      <c r="C50" s="117"/>
      <c r="D50" s="56"/>
      <c r="E50" s="55"/>
      <c r="F50" s="138"/>
      <c r="G50" s="55"/>
      <c r="H50" s="27"/>
      <c r="I50" s="169"/>
      <c r="J50" s="57">
        <f>SUM(J44:J48)</f>
        <v>3536.3999999999996</v>
      </c>
      <c r="K50" s="57">
        <f>SUM(K44:K48)</f>
        <v>3536.3999999999996</v>
      </c>
      <c r="L50" s="57">
        <f>SUM(L44:L48)</f>
        <v>0</v>
      </c>
      <c r="M50" s="57">
        <f>SUM(M44:M48)</f>
        <v>0</v>
      </c>
      <c r="N50" s="57">
        <f>SUM(N44:N48)</f>
        <v>3536.3999999999996</v>
      </c>
      <c r="O50" s="57"/>
    </row>
    <row r="51" spans="1:17" ht="12.75" customHeight="1">
      <c r="A51" s="259">
        <v>4</v>
      </c>
      <c r="B51" s="296" t="s">
        <v>68</v>
      </c>
      <c r="C51" s="263" t="s">
        <v>14</v>
      </c>
      <c r="D51" s="259">
        <v>802</v>
      </c>
      <c r="E51" s="265" t="s">
        <v>96</v>
      </c>
      <c r="F51" s="267" t="s">
        <v>14</v>
      </c>
      <c r="G51" s="274" t="s">
        <v>69</v>
      </c>
      <c r="H51" s="27">
        <v>8960085325</v>
      </c>
      <c r="I51" s="169" t="s">
        <v>90</v>
      </c>
      <c r="J51" s="28">
        <v>5620.78</v>
      </c>
      <c r="K51" s="28">
        <v>5620.78</v>
      </c>
      <c r="L51" s="28"/>
      <c r="M51" s="28"/>
      <c r="N51" s="28">
        <f>K51-M51</f>
        <v>5620.78</v>
      </c>
      <c r="O51" s="57"/>
    </row>
    <row r="52" spans="1:17">
      <c r="A52" s="260"/>
      <c r="B52" s="297"/>
      <c r="C52" s="264"/>
      <c r="D52" s="260"/>
      <c r="E52" s="266"/>
      <c r="F52" s="268"/>
      <c r="G52" s="275"/>
      <c r="H52" s="77"/>
      <c r="I52" s="170"/>
      <c r="J52" s="78"/>
      <c r="K52" s="78"/>
      <c r="L52" s="78"/>
      <c r="M52" s="78"/>
      <c r="N52" s="78"/>
      <c r="O52" s="57"/>
    </row>
    <row r="53" spans="1:17">
      <c r="A53" s="260"/>
      <c r="B53" s="297"/>
      <c r="C53" s="264"/>
      <c r="D53" s="260"/>
      <c r="E53" s="266"/>
      <c r="F53" s="268"/>
      <c r="G53" s="275"/>
      <c r="H53" s="27"/>
      <c r="I53" s="169"/>
      <c r="J53" s="28"/>
      <c r="K53" s="28"/>
      <c r="L53" s="28"/>
      <c r="M53" s="28"/>
      <c r="N53" s="78"/>
      <c r="O53" s="57"/>
    </row>
    <row r="54" spans="1:17">
      <c r="A54" s="260"/>
      <c r="B54" s="297"/>
      <c r="C54" s="264"/>
      <c r="D54" s="260"/>
      <c r="E54" s="266"/>
      <c r="F54" s="268"/>
      <c r="G54" s="275"/>
      <c r="H54" s="27"/>
      <c r="I54" s="169"/>
      <c r="J54" s="28"/>
      <c r="K54" s="28"/>
      <c r="L54" s="28"/>
      <c r="M54" s="28"/>
      <c r="N54" s="144"/>
      <c r="O54" s="57"/>
    </row>
    <row r="55" spans="1:17">
      <c r="A55" s="260"/>
      <c r="B55" s="297"/>
      <c r="C55" s="264"/>
      <c r="D55" s="260"/>
      <c r="E55" s="266"/>
      <c r="F55" s="268"/>
      <c r="G55" s="276"/>
      <c r="H55" s="27"/>
      <c r="I55" s="169"/>
      <c r="J55" s="28"/>
      <c r="K55" s="28"/>
      <c r="L55" s="28"/>
      <c r="M55" s="28"/>
      <c r="N55" s="28"/>
      <c r="O55" s="57"/>
    </row>
    <row r="56" spans="1:17">
      <c r="A56" s="56"/>
      <c r="B56" s="112" t="s">
        <v>13</v>
      </c>
      <c r="C56" s="117"/>
      <c r="D56" s="56"/>
      <c r="E56" s="149"/>
      <c r="F56" s="138"/>
      <c r="G56" s="55"/>
      <c r="H56" s="27"/>
      <c r="I56" s="169"/>
      <c r="J56" s="57">
        <f>SUM(J51:J55)</f>
        <v>5620.78</v>
      </c>
      <c r="K56" s="57">
        <f>SUM(K51:K55)</f>
        <v>5620.78</v>
      </c>
      <c r="L56" s="57">
        <f>SUM(L51:L55)</f>
        <v>0</v>
      </c>
      <c r="M56" s="57">
        <f>SUM(M51:M55)</f>
        <v>0</v>
      </c>
      <c r="N56" s="57">
        <f>SUM(N51:N55)</f>
        <v>5620.78</v>
      </c>
      <c r="O56" s="57"/>
      <c r="Q56" s="2"/>
    </row>
    <row r="57" spans="1:17">
      <c r="A57" s="259">
        <v>5</v>
      </c>
      <c r="B57" s="296" t="s">
        <v>30</v>
      </c>
      <c r="C57" s="306" t="s">
        <v>44</v>
      </c>
      <c r="D57" s="259">
        <v>214</v>
      </c>
      <c r="E57" s="274" t="s">
        <v>97</v>
      </c>
      <c r="F57" s="274" t="s">
        <v>44</v>
      </c>
      <c r="G57" s="278" t="s">
        <v>40</v>
      </c>
      <c r="H57" s="22">
        <v>20151584</v>
      </c>
      <c r="I57" s="171" t="s">
        <v>106</v>
      </c>
      <c r="J57" s="22">
        <v>3790.98</v>
      </c>
      <c r="K57" s="22">
        <v>3790.98</v>
      </c>
      <c r="L57" s="22"/>
      <c r="M57" s="22"/>
      <c r="N57" s="23">
        <f>J57-L57-M57</f>
        <v>3790.98</v>
      </c>
      <c r="O57" s="57"/>
    </row>
    <row r="58" spans="1:17">
      <c r="A58" s="260"/>
      <c r="B58" s="297"/>
      <c r="C58" s="307"/>
      <c r="D58" s="260"/>
      <c r="E58" s="275"/>
      <c r="F58" s="275"/>
      <c r="G58" s="279"/>
      <c r="H58" s="27">
        <v>20151620</v>
      </c>
      <c r="I58" s="169" t="s">
        <v>106</v>
      </c>
      <c r="J58" s="28">
        <v>6338.4</v>
      </c>
      <c r="K58" s="28">
        <v>6338.4</v>
      </c>
      <c r="L58" s="28"/>
      <c r="M58" s="28"/>
      <c r="N58" s="23">
        <f>J58-L58-M58</f>
        <v>6338.4</v>
      </c>
      <c r="O58" s="57"/>
    </row>
    <row r="59" spans="1:17">
      <c r="A59" s="260"/>
      <c r="B59" s="297"/>
      <c r="C59" s="307"/>
      <c r="D59" s="260"/>
      <c r="E59" s="275"/>
      <c r="F59" s="275"/>
      <c r="G59" s="279"/>
      <c r="H59" s="27">
        <v>20151694</v>
      </c>
      <c r="I59" s="169" t="s">
        <v>119</v>
      </c>
      <c r="J59" s="28">
        <v>1263.6600000000001</v>
      </c>
      <c r="K59" s="28">
        <v>1263.6600000000001</v>
      </c>
      <c r="L59" s="28"/>
      <c r="M59" s="28"/>
      <c r="N59" s="23">
        <f>J59-L59-M59</f>
        <v>1263.6600000000001</v>
      </c>
      <c r="O59" s="57"/>
    </row>
    <row r="60" spans="1:17">
      <c r="A60" s="260"/>
      <c r="B60" s="297"/>
      <c r="C60" s="307"/>
      <c r="D60" s="260"/>
      <c r="E60" s="275"/>
      <c r="F60" s="275"/>
      <c r="G60" s="279"/>
      <c r="H60" s="27">
        <v>20151772</v>
      </c>
      <c r="I60" s="169" t="s">
        <v>100</v>
      </c>
      <c r="J60" s="28">
        <v>6338.4</v>
      </c>
      <c r="K60" s="28">
        <v>6338.4</v>
      </c>
      <c r="L60" s="28"/>
      <c r="M60" s="28"/>
      <c r="N60" s="23">
        <f>J60-L60-M60</f>
        <v>6338.4</v>
      </c>
      <c r="O60" s="57"/>
    </row>
    <row r="61" spans="1:17">
      <c r="A61" s="260"/>
      <c r="B61" s="297"/>
      <c r="C61" s="307"/>
      <c r="D61" s="260"/>
      <c r="E61" s="275"/>
      <c r="F61" s="275"/>
      <c r="G61" s="279"/>
      <c r="H61" s="27"/>
      <c r="I61" s="169"/>
      <c r="J61" s="28"/>
      <c r="K61" s="28"/>
      <c r="L61" s="28"/>
      <c r="M61" s="28"/>
      <c r="N61" s="64"/>
      <c r="O61" s="57"/>
    </row>
    <row r="62" spans="1:17">
      <c r="A62" s="260"/>
      <c r="B62" s="297"/>
      <c r="C62" s="307"/>
      <c r="D62" s="260"/>
      <c r="E62" s="276"/>
      <c r="F62" s="275"/>
      <c r="G62" s="279"/>
      <c r="H62" s="27"/>
      <c r="I62" s="169"/>
      <c r="J62" s="28"/>
      <c r="K62" s="28"/>
      <c r="L62" s="28"/>
      <c r="M62" s="28"/>
      <c r="N62" s="28"/>
      <c r="O62" s="57"/>
    </row>
    <row r="63" spans="1:17">
      <c r="A63" s="56"/>
      <c r="B63" s="112" t="s">
        <v>13</v>
      </c>
      <c r="C63" s="117"/>
      <c r="D63" s="56"/>
      <c r="E63" s="55"/>
      <c r="F63" s="138"/>
      <c r="G63" s="55"/>
      <c r="H63" s="27"/>
      <c r="I63" s="169"/>
      <c r="J63" s="57">
        <f>SUM(J57:J62)</f>
        <v>17731.439999999999</v>
      </c>
      <c r="K63" s="57">
        <f>SUM(K57:K62)</f>
        <v>17731.439999999999</v>
      </c>
      <c r="L63" s="57">
        <f>SUM(L57:L62)</f>
        <v>0</v>
      </c>
      <c r="M63" s="57">
        <f>SUM(M57:M62)</f>
        <v>0</v>
      </c>
      <c r="N63" s="57">
        <f>SUM(N57:N62)</f>
        <v>17731.439999999999</v>
      </c>
      <c r="O63" s="57"/>
    </row>
    <row r="64" spans="1:17">
      <c r="A64" s="259">
        <v>6</v>
      </c>
      <c r="B64" s="296" t="s">
        <v>48</v>
      </c>
      <c r="C64" s="274" t="s">
        <v>16</v>
      </c>
      <c r="D64" s="308">
        <v>230</v>
      </c>
      <c r="E64" s="267" t="s">
        <v>97</v>
      </c>
      <c r="F64" s="274" t="s">
        <v>16</v>
      </c>
      <c r="G64" s="278" t="s">
        <v>26</v>
      </c>
      <c r="H64" s="27">
        <v>203</v>
      </c>
      <c r="I64" s="169" t="s">
        <v>90</v>
      </c>
      <c r="J64" s="62">
        <v>3133.46</v>
      </c>
      <c r="K64" s="62">
        <v>3133.46</v>
      </c>
      <c r="L64" s="62"/>
      <c r="M64" s="62"/>
      <c r="N64" s="62">
        <f>J64-L64-M64</f>
        <v>3133.46</v>
      </c>
      <c r="O64" s="57"/>
    </row>
    <row r="65" spans="1:15">
      <c r="A65" s="260"/>
      <c r="B65" s="297"/>
      <c r="C65" s="275"/>
      <c r="D65" s="309"/>
      <c r="E65" s="268"/>
      <c r="F65" s="275"/>
      <c r="G65" s="279"/>
      <c r="H65" s="27">
        <v>204</v>
      </c>
      <c r="I65" s="169" t="s">
        <v>90</v>
      </c>
      <c r="J65" s="62">
        <v>3133.46</v>
      </c>
      <c r="K65" s="62">
        <v>3133.46</v>
      </c>
      <c r="L65" s="62"/>
      <c r="M65" s="62"/>
      <c r="N65" s="62">
        <f>J65-L65-M65</f>
        <v>3133.46</v>
      </c>
      <c r="O65" s="57"/>
    </row>
    <row r="66" spans="1:15">
      <c r="A66" s="260"/>
      <c r="B66" s="297"/>
      <c r="C66" s="275"/>
      <c r="D66" s="309"/>
      <c r="E66" s="268"/>
      <c r="F66" s="275"/>
      <c r="G66" s="279"/>
      <c r="H66" s="27">
        <v>230</v>
      </c>
      <c r="I66" s="169" t="s">
        <v>100</v>
      </c>
      <c r="J66" s="62">
        <v>1424.3</v>
      </c>
      <c r="K66" s="62">
        <v>1424.3</v>
      </c>
      <c r="L66" s="62"/>
      <c r="M66" s="62"/>
      <c r="N66" s="62">
        <f>J66-L66-M66</f>
        <v>1424.3</v>
      </c>
      <c r="O66" s="57"/>
    </row>
    <row r="67" spans="1:15">
      <c r="A67" s="260"/>
      <c r="B67" s="297"/>
      <c r="C67" s="275"/>
      <c r="D67" s="309"/>
      <c r="E67" s="268"/>
      <c r="F67" s="275"/>
      <c r="G67" s="279"/>
      <c r="H67" s="27">
        <v>232</v>
      </c>
      <c r="I67" s="169" t="s">
        <v>100</v>
      </c>
      <c r="J67" s="62">
        <v>569.72</v>
      </c>
      <c r="K67" s="62">
        <v>284.86</v>
      </c>
      <c r="L67" s="62"/>
      <c r="M67" s="62">
        <v>284.86</v>
      </c>
      <c r="N67" s="62">
        <f>J67-L67-M67</f>
        <v>284.86</v>
      </c>
      <c r="O67" s="57"/>
    </row>
    <row r="68" spans="1:15">
      <c r="A68" s="260"/>
      <c r="B68" s="297"/>
      <c r="C68" s="275"/>
      <c r="D68" s="309"/>
      <c r="E68" s="268"/>
      <c r="F68" s="275"/>
      <c r="G68" s="279"/>
      <c r="H68" s="27">
        <v>277</v>
      </c>
      <c r="I68" s="169" t="s">
        <v>123</v>
      </c>
      <c r="J68" s="62">
        <v>284.86</v>
      </c>
      <c r="K68" s="62">
        <v>284.86</v>
      </c>
      <c r="L68" s="62"/>
      <c r="M68" s="62"/>
      <c r="N68" s="62">
        <f>J68-L68-M68</f>
        <v>284.86</v>
      </c>
      <c r="O68" s="57"/>
    </row>
    <row r="69" spans="1:15">
      <c r="A69" s="260"/>
      <c r="B69" s="297"/>
      <c r="C69" s="275"/>
      <c r="D69" s="309"/>
      <c r="E69" s="268"/>
      <c r="F69" s="275"/>
      <c r="G69" s="279"/>
      <c r="H69" s="27"/>
      <c r="I69" s="169"/>
      <c r="J69" s="62"/>
      <c r="K69" s="62"/>
      <c r="L69" s="62"/>
      <c r="M69" s="62"/>
      <c r="N69" s="62"/>
      <c r="O69" s="57"/>
    </row>
    <row r="70" spans="1:15">
      <c r="A70" s="260"/>
      <c r="B70" s="297"/>
      <c r="C70" s="276"/>
      <c r="D70" s="309"/>
      <c r="E70" s="310"/>
      <c r="F70" s="276"/>
      <c r="G70" s="279"/>
      <c r="H70" s="27"/>
      <c r="I70" s="169"/>
      <c r="J70" s="61"/>
      <c r="K70" s="61"/>
      <c r="L70" s="63"/>
      <c r="M70" s="63"/>
      <c r="N70" s="61"/>
      <c r="O70" s="57"/>
    </row>
    <row r="71" spans="1:15">
      <c r="A71" s="56"/>
      <c r="B71" s="112" t="s">
        <v>13</v>
      </c>
      <c r="C71" s="117"/>
      <c r="D71" s="56"/>
      <c r="E71" s="55"/>
      <c r="F71" s="138"/>
      <c r="G71" s="55"/>
      <c r="H71" s="27"/>
      <c r="I71" s="169"/>
      <c r="J71" s="57">
        <f>SUM(J64:J70)</f>
        <v>8545.8000000000011</v>
      </c>
      <c r="K71" s="57">
        <f>SUM(K64:K70)</f>
        <v>8260.94</v>
      </c>
      <c r="L71" s="57">
        <f>SUM(L64:L70)</f>
        <v>0</v>
      </c>
      <c r="M71" s="57">
        <f>SUM(M64:M70)</f>
        <v>284.86</v>
      </c>
      <c r="N71" s="57">
        <f>SUM(N64:N70)</f>
        <v>8260.94</v>
      </c>
      <c r="O71" s="57"/>
    </row>
    <row r="72" spans="1:15" ht="12.75" customHeight="1">
      <c r="A72" s="259">
        <v>7</v>
      </c>
      <c r="B72" s="261" t="s">
        <v>93</v>
      </c>
      <c r="C72" s="263" t="s">
        <v>14</v>
      </c>
      <c r="D72" s="259">
        <v>646</v>
      </c>
      <c r="E72" s="267" t="s">
        <v>97</v>
      </c>
      <c r="F72" s="267" t="s">
        <v>14</v>
      </c>
      <c r="G72" s="278" t="s">
        <v>56</v>
      </c>
      <c r="H72" s="27">
        <v>2149</v>
      </c>
      <c r="I72" s="169" t="s">
        <v>100</v>
      </c>
      <c r="J72" s="28">
        <v>3784.84</v>
      </c>
      <c r="K72" s="28">
        <v>3784.84</v>
      </c>
      <c r="L72" s="28"/>
      <c r="M72" s="28"/>
      <c r="N72" s="28">
        <f>J72-L72-M72</f>
        <v>3784.84</v>
      </c>
      <c r="O72" s="57"/>
    </row>
    <row r="73" spans="1:15">
      <c r="A73" s="260"/>
      <c r="B73" s="262"/>
      <c r="C73" s="264"/>
      <c r="D73" s="260"/>
      <c r="E73" s="268"/>
      <c r="F73" s="268"/>
      <c r="G73" s="279"/>
      <c r="H73" s="27">
        <v>2150</v>
      </c>
      <c r="I73" s="169" t="s">
        <v>100</v>
      </c>
      <c r="J73" s="28">
        <v>3784.84</v>
      </c>
      <c r="K73" s="28">
        <v>3784.84</v>
      </c>
      <c r="L73" s="28"/>
      <c r="M73" s="28"/>
      <c r="N73" s="28">
        <f>J73-L73-M73</f>
        <v>3784.84</v>
      </c>
      <c r="O73" s="57"/>
    </row>
    <row r="74" spans="1:15">
      <c r="A74" s="260"/>
      <c r="B74" s="262"/>
      <c r="C74" s="264"/>
      <c r="D74" s="260"/>
      <c r="E74" s="268"/>
      <c r="F74" s="268"/>
      <c r="G74" s="279"/>
      <c r="H74" s="27">
        <v>2156</v>
      </c>
      <c r="I74" s="169" t="s">
        <v>100</v>
      </c>
      <c r="J74" s="28">
        <v>2962.5</v>
      </c>
      <c r="K74" s="28">
        <v>2962.5</v>
      </c>
      <c r="L74" s="28"/>
      <c r="M74" s="28"/>
      <c r="N74" s="28">
        <f>J74-L74-M74</f>
        <v>2962.5</v>
      </c>
      <c r="O74" s="57"/>
    </row>
    <row r="75" spans="1:15">
      <c r="A75" s="260"/>
      <c r="B75" s="262"/>
      <c r="C75" s="264"/>
      <c r="D75" s="260"/>
      <c r="E75" s="268"/>
      <c r="F75" s="268"/>
      <c r="G75" s="279"/>
      <c r="H75" s="27"/>
      <c r="I75" s="169"/>
      <c r="J75" s="28"/>
      <c r="K75" s="28"/>
      <c r="L75" s="28"/>
      <c r="M75" s="28"/>
      <c r="N75" s="28"/>
      <c r="O75" s="57"/>
    </row>
    <row r="76" spans="1:15">
      <c r="A76" s="260"/>
      <c r="B76" s="262"/>
      <c r="C76" s="264"/>
      <c r="D76" s="260"/>
      <c r="E76" s="268"/>
      <c r="F76" s="268"/>
      <c r="G76" s="279"/>
      <c r="H76" s="27"/>
      <c r="I76" s="169"/>
      <c r="J76" s="28"/>
      <c r="K76" s="28"/>
      <c r="L76" s="28"/>
      <c r="M76" s="28"/>
      <c r="N76" s="28"/>
      <c r="O76" s="57"/>
    </row>
    <row r="77" spans="1:15">
      <c r="A77" s="260"/>
      <c r="B77" s="262"/>
      <c r="C77" s="264"/>
      <c r="D77" s="260"/>
      <c r="E77" s="268"/>
      <c r="F77" s="268"/>
      <c r="G77" s="279"/>
      <c r="H77" s="27"/>
      <c r="I77" s="169"/>
      <c r="J77" s="28"/>
      <c r="K77" s="28"/>
      <c r="L77" s="28"/>
      <c r="M77" s="28"/>
      <c r="N77" s="28"/>
      <c r="O77" s="57"/>
    </row>
    <row r="78" spans="1:15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SUM(J72:J77)</f>
        <v>10532.18</v>
      </c>
      <c r="K78" s="57">
        <f>SUM(K72:K77)</f>
        <v>10532.18</v>
      </c>
      <c r="L78" s="57">
        <f>SUM(L72:L77)</f>
        <v>0</v>
      </c>
      <c r="M78" s="57">
        <f>SUM(M72:M77)</f>
        <v>0</v>
      </c>
      <c r="N78" s="57">
        <f>SUM(N72:N77)</f>
        <v>10532.18</v>
      </c>
      <c r="O78" s="57"/>
    </row>
    <row r="79" spans="1:15">
      <c r="A79" s="259">
        <v>8</v>
      </c>
      <c r="B79" s="296" t="s">
        <v>32</v>
      </c>
      <c r="C79" s="274" t="s">
        <v>16</v>
      </c>
      <c r="D79" s="259">
        <v>24</v>
      </c>
      <c r="E79" s="274" t="s">
        <v>97</v>
      </c>
      <c r="F79" s="274" t="s">
        <v>16</v>
      </c>
      <c r="G79" s="278" t="s">
        <v>65</v>
      </c>
      <c r="H79" s="27">
        <v>90103</v>
      </c>
      <c r="I79" s="169" t="s">
        <v>90</v>
      </c>
      <c r="J79" s="28">
        <v>7678.4</v>
      </c>
      <c r="K79" s="28">
        <v>7678.4</v>
      </c>
      <c r="L79" s="28"/>
      <c r="M79" s="28"/>
      <c r="N79" s="28">
        <f>J79-L79-M79</f>
        <v>7678.4</v>
      </c>
      <c r="O79" s="57"/>
    </row>
    <row r="80" spans="1:15">
      <c r="A80" s="260"/>
      <c r="B80" s="297"/>
      <c r="C80" s="275"/>
      <c r="D80" s="260"/>
      <c r="E80" s="275"/>
      <c r="F80" s="275"/>
      <c r="G80" s="279"/>
      <c r="H80" s="27">
        <v>90104</v>
      </c>
      <c r="I80" s="169" t="s">
        <v>100</v>
      </c>
      <c r="J80" s="28">
        <v>14397</v>
      </c>
      <c r="K80" s="28">
        <v>14397</v>
      </c>
      <c r="L80" s="28"/>
      <c r="M80" s="28"/>
      <c r="N80" s="28">
        <f>J80-L80-M80</f>
        <v>14397</v>
      </c>
      <c r="O80" s="57"/>
    </row>
    <row r="81" spans="1:15">
      <c r="A81" s="260"/>
      <c r="B81" s="297"/>
      <c r="C81" s="275"/>
      <c r="D81" s="260"/>
      <c r="E81" s="275"/>
      <c r="F81" s="275"/>
      <c r="G81" s="279"/>
      <c r="H81" s="77">
        <v>90705</v>
      </c>
      <c r="I81" s="170" t="s">
        <v>100</v>
      </c>
      <c r="J81" s="78">
        <v>959.8</v>
      </c>
      <c r="K81" s="78">
        <v>959.8</v>
      </c>
      <c r="L81" s="161"/>
      <c r="M81" s="161"/>
      <c r="N81" s="28">
        <f>J81-L81-M81</f>
        <v>959.8</v>
      </c>
      <c r="O81" s="57"/>
    </row>
    <row r="82" spans="1:15">
      <c r="A82" s="260"/>
      <c r="B82" s="297"/>
      <c r="C82" s="275"/>
      <c r="D82" s="260"/>
      <c r="E82" s="275"/>
      <c r="F82" s="275"/>
      <c r="G82" s="279"/>
      <c r="H82" s="162">
        <v>90105</v>
      </c>
      <c r="I82" s="172" t="s">
        <v>139</v>
      </c>
      <c r="J82" s="144">
        <v>33593</v>
      </c>
      <c r="K82" s="144">
        <v>33593</v>
      </c>
      <c r="L82" s="161"/>
      <c r="M82" s="161"/>
      <c r="N82" s="28">
        <f>J82-L82-M82</f>
        <v>33593</v>
      </c>
      <c r="O82" s="57"/>
    </row>
    <row r="83" spans="1:15">
      <c r="A83" s="260"/>
      <c r="B83" s="297"/>
      <c r="C83" s="275"/>
      <c r="D83" s="260"/>
      <c r="E83" s="275"/>
      <c r="F83" s="275"/>
      <c r="G83" s="279"/>
      <c r="H83" s="162">
        <v>90106</v>
      </c>
      <c r="I83" s="172" t="s">
        <v>131</v>
      </c>
      <c r="J83" s="144">
        <v>17276.400000000001</v>
      </c>
      <c r="K83" s="144">
        <v>17276.400000000001</v>
      </c>
      <c r="L83" s="161"/>
      <c r="M83" s="161"/>
      <c r="N83" s="28">
        <v>13274.6</v>
      </c>
      <c r="O83" s="57">
        <f>K83-N83</f>
        <v>4001.8000000000011</v>
      </c>
    </row>
    <row r="84" spans="1:15">
      <c r="A84" s="260"/>
      <c r="B84" s="297"/>
      <c r="C84" s="275"/>
      <c r="D84" s="260"/>
      <c r="E84" s="275"/>
      <c r="F84" s="275"/>
      <c r="G84" s="279"/>
      <c r="H84" s="162"/>
      <c r="I84" s="172"/>
      <c r="J84" s="162"/>
      <c r="K84" s="162"/>
      <c r="L84" s="161"/>
      <c r="M84" s="161"/>
      <c r="N84" s="28"/>
      <c r="O84" s="57"/>
    </row>
    <row r="85" spans="1:15">
      <c r="A85" s="260"/>
      <c r="B85" s="297"/>
      <c r="C85" s="275"/>
      <c r="D85" s="260"/>
      <c r="E85" s="276"/>
      <c r="F85" s="275"/>
      <c r="G85" s="279"/>
      <c r="H85" s="65"/>
      <c r="I85" s="173"/>
      <c r="J85" s="65"/>
      <c r="K85" s="65"/>
      <c r="L85" s="28"/>
      <c r="M85" s="28"/>
      <c r="N85" s="28"/>
      <c r="O85" s="57"/>
    </row>
    <row r="86" spans="1:15">
      <c r="A86" s="56"/>
      <c r="B86" s="112" t="s">
        <v>13</v>
      </c>
      <c r="C86" s="117"/>
      <c r="D86" s="56"/>
      <c r="E86" s="55"/>
      <c r="F86" s="138"/>
      <c r="G86" s="55"/>
      <c r="H86" s="27"/>
      <c r="I86" s="169"/>
      <c r="J86" s="57">
        <f t="shared" ref="J86:O86" si="2">SUM(J79:J85)</f>
        <v>73904.600000000006</v>
      </c>
      <c r="K86" s="57">
        <f t="shared" si="2"/>
        <v>73904.600000000006</v>
      </c>
      <c r="L86" s="57">
        <f t="shared" si="2"/>
        <v>0</v>
      </c>
      <c r="M86" s="57">
        <f t="shared" si="2"/>
        <v>0</v>
      </c>
      <c r="N86" s="57">
        <f t="shared" si="2"/>
        <v>69902.8</v>
      </c>
      <c r="O86" s="57">
        <f t="shared" si="2"/>
        <v>4001.8000000000011</v>
      </c>
    </row>
    <row r="87" spans="1:15">
      <c r="A87" s="259">
        <v>9</v>
      </c>
      <c r="B87" s="296" t="s">
        <v>115</v>
      </c>
      <c r="C87" s="274" t="s">
        <v>116</v>
      </c>
      <c r="D87" s="259">
        <v>935</v>
      </c>
      <c r="E87" s="274" t="s">
        <v>117</v>
      </c>
      <c r="F87" s="274" t="s">
        <v>44</v>
      </c>
      <c r="G87" s="278" t="s">
        <v>118</v>
      </c>
      <c r="H87" s="27">
        <v>8</v>
      </c>
      <c r="I87" s="169" t="s">
        <v>104</v>
      </c>
      <c r="J87" s="28">
        <v>1073.3399999999999</v>
      </c>
      <c r="K87" s="28">
        <v>1073.3399999999999</v>
      </c>
      <c r="L87" s="28"/>
      <c r="M87" s="28"/>
      <c r="N87" s="28">
        <f>J87-L87-M87</f>
        <v>1073.3399999999999</v>
      </c>
      <c r="O87" s="57"/>
    </row>
    <row r="88" spans="1:15">
      <c r="A88" s="260"/>
      <c r="B88" s="297"/>
      <c r="C88" s="275"/>
      <c r="D88" s="260"/>
      <c r="E88" s="275"/>
      <c r="F88" s="275"/>
      <c r="G88" s="279"/>
      <c r="H88" s="27"/>
      <c r="I88" s="169"/>
      <c r="J88" s="28"/>
      <c r="K88" s="28"/>
      <c r="L88" s="28"/>
      <c r="M88" s="28"/>
      <c r="N88" s="28"/>
      <c r="O88" s="57"/>
    </row>
    <row r="89" spans="1:15">
      <c r="A89" s="260"/>
      <c r="B89" s="297"/>
      <c r="C89" s="275"/>
      <c r="D89" s="260"/>
      <c r="E89" s="275"/>
      <c r="F89" s="275"/>
      <c r="G89" s="279"/>
      <c r="H89" s="5"/>
      <c r="I89" s="174"/>
      <c r="J89" s="5"/>
      <c r="K89" s="5"/>
      <c r="L89" s="28"/>
      <c r="M89" s="28"/>
      <c r="N89" s="28"/>
      <c r="O89" s="57"/>
    </row>
    <row r="90" spans="1:15">
      <c r="A90" s="260"/>
      <c r="B90" s="297"/>
      <c r="C90" s="275"/>
      <c r="D90" s="260"/>
      <c r="E90" s="275"/>
      <c r="F90" s="275"/>
      <c r="G90" s="279"/>
      <c r="H90" s="65"/>
      <c r="I90" s="173"/>
      <c r="J90" s="65"/>
      <c r="K90" s="65"/>
      <c r="L90" s="28"/>
      <c r="M90" s="28"/>
      <c r="N90" s="28"/>
      <c r="O90" s="57"/>
    </row>
    <row r="91" spans="1:15">
      <c r="A91" s="260"/>
      <c r="B91" s="297"/>
      <c r="C91" s="275"/>
      <c r="D91" s="260"/>
      <c r="E91" s="276"/>
      <c r="F91" s="275"/>
      <c r="G91" s="279"/>
      <c r="H91" s="65"/>
      <c r="I91" s="173"/>
      <c r="J91" s="65"/>
      <c r="K91" s="65"/>
      <c r="L91" s="28"/>
      <c r="M91" s="28"/>
      <c r="N91" s="28"/>
      <c r="O91" s="57"/>
    </row>
    <row r="92" spans="1:15">
      <c r="A92" s="56"/>
      <c r="B92" s="112" t="s">
        <v>13</v>
      </c>
      <c r="C92" s="117"/>
      <c r="D92" s="56"/>
      <c r="E92" s="55"/>
      <c r="F92" s="138"/>
      <c r="G92" s="55"/>
      <c r="H92" s="27"/>
      <c r="I92" s="169"/>
      <c r="J92" s="57">
        <f>SUM(J87:J91)</f>
        <v>1073.3399999999999</v>
      </c>
      <c r="K92" s="57">
        <f>SUM(K87:K91)</f>
        <v>1073.3399999999999</v>
      </c>
      <c r="L92" s="57">
        <f>SUM(L87:L91)</f>
        <v>0</v>
      </c>
      <c r="M92" s="57">
        <f>SUM(M87:M91)</f>
        <v>0</v>
      </c>
      <c r="N92" s="57">
        <f>SUM(N87:N91)</f>
        <v>1073.3399999999999</v>
      </c>
      <c r="O92" s="57"/>
    </row>
    <row r="93" spans="1:15">
      <c r="A93" s="259">
        <v>10</v>
      </c>
      <c r="B93" s="296" t="s">
        <v>28</v>
      </c>
      <c r="C93" s="306" t="s">
        <v>14</v>
      </c>
      <c r="D93" s="259">
        <v>215</v>
      </c>
      <c r="E93" s="265" t="s">
        <v>97</v>
      </c>
      <c r="F93" s="274" t="s">
        <v>14</v>
      </c>
      <c r="G93" s="278" t="s">
        <v>144</v>
      </c>
      <c r="H93" s="27">
        <v>1307149</v>
      </c>
      <c r="I93" s="169" t="s">
        <v>106</v>
      </c>
      <c r="J93" s="28">
        <v>4799</v>
      </c>
      <c r="K93" s="28">
        <v>4799</v>
      </c>
      <c r="L93" s="28"/>
      <c r="M93" s="28"/>
      <c r="N93" s="28">
        <f t="shared" ref="N93:N100" si="3">J93-L93-M93</f>
        <v>4799</v>
      </c>
      <c r="O93" s="57"/>
    </row>
    <row r="94" spans="1:15">
      <c r="A94" s="260"/>
      <c r="B94" s="297"/>
      <c r="C94" s="307"/>
      <c r="D94" s="260"/>
      <c r="E94" s="266"/>
      <c r="F94" s="275"/>
      <c r="G94" s="279"/>
      <c r="H94" s="27">
        <v>1307762</v>
      </c>
      <c r="I94" s="169" t="s">
        <v>90</v>
      </c>
      <c r="J94" s="28">
        <v>959.8</v>
      </c>
      <c r="K94" s="28">
        <v>959.8</v>
      </c>
      <c r="L94" s="28"/>
      <c r="M94" s="28"/>
      <c r="N94" s="28">
        <f t="shared" si="3"/>
        <v>959.8</v>
      </c>
      <c r="O94" s="57"/>
    </row>
    <row r="95" spans="1:15">
      <c r="A95" s="260"/>
      <c r="B95" s="297"/>
      <c r="C95" s="307"/>
      <c r="D95" s="260"/>
      <c r="E95" s="266"/>
      <c r="F95" s="275"/>
      <c r="G95" s="279"/>
      <c r="H95" s="27">
        <v>1310959</v>
      </c>
      <c r="I95" s="169" t="s">
        <v>107</v>
      </c>
      <c r="J95" s="28">
        <v>8638.2000000000007</v>
      </c>
      <c r="K95" s="28">
        <v>8638.2000000000007</v>
      </c>
      <c r="L95" s="28"/>
      <c r="M95" s="28"/>
      <c r="N95" s="28">
        <f t="shared" si="3"/>
        <v>8638.2000000000007</v>
      </c>
      <c r="O95" s="57"/>
    </row>
    <row r="96" spans="1:15">
      <c r="A96" s="260"/>
      <c r="B96" s="297"/>
      <c r="C96" s="307"/>
      <c r="D96" s="260"/>
      <c r="E96" s="266"/>
      <c r="F96" s="275"/>
      <c r="G96" s="279"/>
      <c r="H96" s="27">
        <v>1312051</v>
      </c>
      <c r="I96" s="169" t="s">
        <v>108</v>
      </c>
      <c r="J96" s="28">
        <v>24954.799999999999</v>
      </c>
      <c r="K96" s="28">
        <v>24954.799999999999</v>
      </c>
      <c r="L96" s="28"/>
      <c r="M96" s="28"/>
      <c r="N96" s="28">
        <f t="shared" si="3"/>
        <v>24954.799999999999</v>
      </c>
      <c r="O96" s="57"/>
    </row>
    <row r="97" spans="1:15">
      <c r="A97" s="260"/>
      <c r="B97" s="297"/>
      <c r="C97" s="307"/>
      <c r="D97" s="260"/>
      <c r="E97" s="266"/>
      <c r="F97" s="275"/>
      <c r="G97" s="279"/>
      <c r="H97" s="27">
        <v>1312608</v>
      </c>
      <c r="I97" s="169" t="s">
        <v>100</v>
      </c>
      <c r="J97" s="28">
        <v>5758.8</v>
      </c>
      <c r="K97" s="28">
        <v>5758.8</v>
      </c>
      <c r="L97" s="28"/>
      <c r="M97" s="28"/>
      <c r="N97" s="28">
        <f t="shared" si="3"/>
        <v>5758.8</v>
      </c>
      <c r="O97" s="57"/>
    </row>
    <row r="98" spans="1:15">
      <c r="A98" s="260"/>
      <c r="B98" s="297"/>
      <c r="C98" s="307"/>
      <c r="D98" s="260"/>
      <c r="E98" s="266"/>
      <c r="F98" s="275"/>
      <c r="G98" s="279"/>
      <c r="H98" s="27">
        <v>1312892</v>
      </c>
      <c r="I98" s="169" t="s">
        <v>100</v>
      </c>
      <c r="J98" s="28">
        <v>5758.8</v>
      </c>
      <c r="K98" s="28">
        <v>5758.8</v>
      </c>
      <c r="L98" s="28"/>
      <c r="M98" s="28"/>
      <c r="N98" s="28">
        <f t="shared" si="3"/>
        <v>5758.8</v>
      </c>
      <c r="O98" s="57"/>
    </row>
    <row r="99" spans="1:15">
      <c r="A99" s="260"/>
      <c r="B99" s="297"/>
      <c r="C99" s="307"/>
      <c r="D99" s="260"/>
      <c r="E99" s="266"/>
      <c r="F99" s="275"/>
      <c r="G99" s="279"/>
      <c r="H99" s="27">
        <v>1312923</v>
      </c>
      <c r="I99" s="169" t="s">
        <v>100</v>
      </c>
      <c r="J99" s="28">
        <v>3839.2</v>
      </c>
      <c r="K99" s="28">
        <v>3839.2</v>
      </c>
      <c r="L99" s="28"/>
      <c r="M99" s="28"/>
      <c r="N99" s="28">
        <f t="shared" si="3"/>
        <v>3839.2</v>
      </c>
      <c r="O99" s="57"/>
    </row>
    <row r="100" spans="1:15">
      <c r="A100" s="260"/>
      <c r="B100" s="297"/>
      <c r="C100" s="307"/>
      <c r="D100" s="260"/>
      <c r="E100" s="266"/>
      <c r="F100" s="275"/>
      <c r="G100" s="279"/>
      <c r="H100" s="27">
        <v>1314497</v>
      </c>
      <c r="I100" s="169" t="s">
        <v>130</v>
      </c>
      <c r="J100" s="28">
        <v>18236.2</v>
      </c>
      <c r="K100" s="28">
        <v>18236.2</v>
      </c>
      <c r="L100" s="28"/>
      <c r="M100" s="28"/>
      <c r="N100" s="28">
        <f t="shared" si="3"/>
        <v>18236.2</v>
      </c>
      <c r="O100" s="57"/>
    </row>
    <row r="101" spans="1:15">
      <c r="A101" s="68"/>
      <c r="B101" s="111"/>
      <c r="C101" s="130"/>
      <c r="D101" s="68"/>
      <c r="E101" s="82"/>
      <c r="F101" s="127"/>
      <c r="G101" s="83"/>
      <c r="H101" s="27"/>
      <c r="I101" s="169"/>
      <c r="J101" s="28"/>
      <c r="K101" s="28"/>
      <c r="L101" s="28"/>
      <c r="M101" s="28"/>
      <c r="N101" s="28"/>
      <c r="O101" s="57"/>
    </row>
    <row r="102" spans="1:15">
      <c r="A102" s="68"/>
      <c r="B102" s="111"/>
      <c r="C102" s="130"/>
      <c r="D102" s="68"/>
      <c r="E102" s="82"/>
      <c r="F102" s="127"/>
      <c r="G102" s="83"/>
      <c r="H102" s="27"/>
      <c r="I102" s="169"/>
      <c r="J102" s="28"/>
      <c r="K102" s="28"/>
      <c r="L102" s="28"/>
      <c r="M102" s="28"/>
      <c r="N102" s="28"/>
      <c r="O102" s="57"/>
    </row>
    <row r="103" spans="1:15">
      <c r="A103" s="54"/>
      <c r="B103" s="108" t="s">
        <v>13</v>
      </c>
      <c r="C103" s="115"/>
      <c r="D103" s="54"/>
      <c r="E103" s="54"/>
      <c r="F103" s="154"/>
      <c r="G103" s="56"/>
      <c r="H103" s="27"/>
      <c r="I103" s="169"/>
      <c r="J103" s="57">
        <f>SUM(J93:J100)</f>
        <v>72944.800000000003</v>
      </c>
      <c r="K103" s="57">
        <f>SUM(K93:K100)</f>
        <v>72944.800000000003</v>
      </c>
      <c r="L103" s="57">
        <f>SUM(L93:L100)</f>
        <v>0</v>
      </c>
      <c r="M103" s="57">
        <f>SUM(M93:M100)</f>
        <v>0</v>
      </c>
      <c r="N103" s="57">
        <f>SUM(N93:N100)</f>
        <v>72944.800000000003</v>
      </c>
      <c r="O103" s="57"/>
    </row>
    <row r="104" spans="1:15">
      <c r="A104" s="259">
        <v>11</v>
      </c>
      <c r="B104" s="296" t="s">
        <v>43</v>
      </c>
      <c r="C104" s="306" t="s">
        <v>14</v>
      </c>
      <c r="D104" s="259">
        <v>25</v>
      </c>
      <c r="E104" s="274" t="s">
        <v>97</v>
      </c>
      <c r="F104" s="274" t="s">
        <v>14</v>
      </c>
      <c r="G104" s="274" t="s">
        <v>75</v>
      </c>
      <c r="H104" s="165">
        <v>685</v>
      </c>
      <c r="I104" s="169" t="s">
        <v>90</v>
      </c>
      <c r="J104" s="28">
        <v>302.8</v>
      </c>
      <c r="K104" s="28">
        <v>302.8</v>
      </c>
      <c r="L104" s="28"/>
      <c r="M104" s="28"/>
      <c r="N104" s="28">
        <f>J104-L104-M104</f>
        <v>302.8</v>
      </c>
      <c r="O104" s="57"/>
    </row>
    <row r="105" spans="1:15">
      <c r="A105" s="260"/>
      <c r="B105" s="297"/>
      <c r="C105" s="307"/>
      <c r="D105" s="260"/>
      <c r="E105" s="275"/>
      <c r="F105" s="275"/>
      <c r="G105" s="275"/>
      <c r="H105" s="165">
        <v>686</v>
      </c>
      <c r="I105" s="169" t="s">
        <v>90</v>
      </c>
      <c r="J105" s="28">
        <v>2460.06</v>
      </c>
      <c r="K105" s="28">
        <v>2460.06</v>
      </c>
      <c r="L105" s="28"/>
      <c r="M105" s="28"/>
      <c r="N105" s="28">
        <f>J105-L105-M105</f>
        <v>2460.06</v>
      </c>
      <c r="O105" s="57"/>
    </row>
    <row r="106" spans="1:15">
      <c r="A106" s="260"/>
      <c r="B106" s="297"/>
      <c r="C106" s="307"/>
      <c r="D106" s="260"/>
      <c r="E106" s="275"/>
      <c r="F106" s="275"/>
      <c r="G106" s="275"/>
      <c r="H106" s="165">
        <v>759</v>
      </c>
      <c r="I106" s="169" t="s">
        <v>121</v>
      </c>
      <c r="J106" s="28">
        <v>2460.06</v>
      </c>
      <c r="K106" s="28">
        <v>2460.06</v>
      </c>
      <c r="L106" s="57"/>
      <c r="M106" s="57"/>
      <c r="N106" s="28">
        <f>J106-L106-M106</f>
        <v>2460.06</v>
      </c>
      <c r="O106" s="57"/>
    </row>
    <row r="107" spans="1:15">
      <c r="A107" s="260"/>
      <c r="B107" s="297"/>
      <c r="C107" s="307"/>
      <c r="D107" s="260"/>
      <c r="E107" s="275"/>
      <c r="F107" s="275"/>
      <c r="G107" s="275"/>
      <c r="H107" s="165">
        <v>760</v>
      </c>
      <c r="I107" s="169" t="s">
        <v>121</v>
      </c>
      <c r="J107" s="28">
        <v>2460.06</v>
      </c>
      <c r="K107" s="28">
        <v>2460.06</v>
      </c>
      <c r="L107" s="57"/>
      <c r="M107" s="57"/>
      <c r="N107" s="28">
        <f>J107-L107-M107</f>
        <v>2460.06</v>
      </c>
      <c r="O107" s="57"/>
    </row>
    <row r="108" spans="1:15">
      <c r="A108" s="260"/>
      <c r="B108" s="297"/>
      <c r="C108" s="307"/>
      <c r="D108" s="260"/>
      <c r="E108" s="275"/>
      <c r="F108" s="275"/>
      <c r="G108" s="275"/>
      <c r="H108" s="165">
        <v>792</v>
      </c>
      <c r="I108" s="169" t="s">
        <v>140</v>
      </c>
      <c r="J108" s="28">
        <v>4526.22</v>
      </c>
      <c r="K108" s="28">
        <v>4526.22</v>
      </c>
      <c r="L108" s="28"/>
      <c r="M108" s="28"/>
      <c r="N108" s="28">
        <f>J108-L108-M108</f>
        <v>4526.22</v>
      </c>
      <c r="O108" s="57"/>
    </row>
    <row r="109" spans="1:15">
      <c r="A109" s="17"/>
      <c r="B109" s="113"/>
      <c r="C109" s="132"/>
      <c r="D109" s="17"/>
      <c r="E109" s="17"/>
      <c r="F109" s="139"/>
      <c r="G109" s="139"/>
      <c r="H109" s="165"/>
      <c r="I109" s="169"/>
      <c r="J109" s="57"/>
      <c r="K109" s="57"/>
      <c r="L109" s="57"/>
      <c r="M109" s="57"/>
      <c r="N109" s="57"/>
      <c r="O109" s="57"/>
    </row>
    <row r="110" spans="1:15">
      <c r="A110" s="68"/>
      <c r="B110" s="111" t="s">
        <v>13</v>
      </c>
      <c r="C110" s="130"/>
      <c r="D110" s="68"/>
      <c r="E110" s="68"/>
      <c r="F110" s="127"/>
      <c r="G110" s="68"/>
      <c r="H110" s="27"/>
      <c r="I110" s="169"/>
      <c r="J110" s="57">
        <f>SUM(J104:J108)</f>
        <v>12209.2</v>
      </c>
      <c r="K110" s="57">
        <f>SUM(K104:K108)</f>
        <v>12209.2</v>
      </c>
      <c r="L110" s="57">
        <f>SUM(L104:L108)</f>
        <v>0</v>
      </c>
      <c r="M110" s="57">
        <f>SUM(M104:M108)</f>
        <v>0</v>
      </c>
      <c r="N110" s="57">
        <f>SUM(N104:N108)</f>
        <v>12209.2</v>
      </c>
      <c r="O110" s="57"/>
    </row>
    <row r="111" spans="1:15">
      <c r="A111" s="259">
        <v>12</v>
      </c>
      <c r="B111" s="296" t="s">
        <v>35</v>
      </c>
      <c r="C111" s="263" t="s">
        <v>16</v>
      </c>
      <c r="D111" s="259">
        <v>41</v>
      </c>
      <c r="E111" s="265" t="s">
        <v>97</v>
      </c>
      <c r="F111" s="267" t="s">
        <v>16</v>
      </c>
      <c r="G111" s="274" t="s">
        <v>51</v>
      </c>
      <c r="H111" s="27">
        <v>158</v>
      </c>
      <c r="I111" s="169" t="s">
        <v>123</v>
      </c>
      <c r="J111" s="28">
        <v>13131.03</v>
      </c>
      <c r="K111" s="137">
        <v>13131.03</v>
      </c>
      <c r="L111" s="27"/>
      <c r="M111" s="28"/>
      <c r="N111" s="28">
        <f>J111-L111-M111</f>
        <v>13131.03</v>
      </c>
      <c r="O111" s="27"/>
    </row>
    <row r="112" spans="1:15">
      <c r="A112" s="260"/>
      <c r="B112" s="297"/>
      <c r="C112" s="264"/>
      <c r="D112" s="260"/>
      <c r="E112" s="266"/>
      <c r="F112" s="268"/>
      <c r="G112" s="275"/>
      <c r="H112" s="27"/>
      <c r="I112" s="169"/>
      <c r="J112" s="28"/>
      <c r="K112" s="28"/>
      <c r="L112" s="27"/>
      <c r="M112" s="28"/>
      <c r="N112" s="28"/>
      <c r="O112" s="27"/>
    </row>
    <row r="113" spans="1:15">
      <c r="A113" s="260"/>
      <c r="B113" s="297"/>
      <c r="C113" s="264"/>
      <c r="D113" s="260"/>
      <c r="E113" s="266"/>
      <c r="F113" s="268"/>
      <c r="G113" s="275"/>
      <c r="H113" s="27"/>
      <c r="I113" s="169"/>
      <c r="J113" s="28"/>
      <c r="K113" s="28"/>
      <c r="L113" s="27"/>
      <c r="M113" s="28"/>
      <c r="N113" s="28"/>
      <c r="O113" s="27"/>
    </row>
    <row r="114" spans="1:15">
      <c r="A114" s="68"/>
      <c r="B114" s="111"/>
      <c r="C114" s="116"/>
      <c r="D114" s="68"/>
      <c r="E114" s="82"/>
      <c r="F114" s="153"/>
      <c r="G114" s="275"/>
      <c r="H114" s="27"/>
      <c r="I114" s="169"/>
      <c r="J114" s="28"/>
      <c r="K114" s="28"/>
      <c r="L114" s="27"/>
      <c r="M114" s="28"/>
      <c r="N114" s="28"/>
      <c r="O114" s="27"/>
    </row>
    <row r="115" spans="1:15">
      <c r="A115" s="68"/>
      <c r="B115" s="111"/>
      <c r="C115" s="116"/>
      <c r="D115" s="68"/>
      <c r="E115" s="82"/>
      <c r="F115" s="153"/>
      <c r="G115" s="275"/>
      <c r="H115" s="27"/>
      <c r="I115" s="169"/>
      <c r="J115" s="28"/>
      <c r="K115" s="28"/>
      <c r="L115" s="27"/>
      <c r="M115" s="28"/>
      <c r="N115" s="28"/>
      <c r="O115" s="27"/>
    </row>
    <row r="116" spans="1:15">
      <c r="A116" s="68"/>
      <c r="B116" s="111"/>
      <c r="C116" s="116"/>
      <c r="D116" s="68"/>
      <c r="E116" s="82"/>
      <c r="F116" s="153"/>
      <c r="G116" s="275"/>
      <c r="H116" s="27"/>
      <c r="I116" s="169"/>
      <c r="J116" s="28"/>
      <c r="K116" s="28"/>
      <c r="L116" s="27"/>
      <c r="M116" s="28"/>
      <c r="N116" s="28"/>
      <c r="O116" s="27"/>
    </row>
    <row r="117" spans="1:15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SUM(J111:J113)</f>
        <v>13131.03</v>
      </c>
      <c r="K117" s="24">
        <f>SUM(K111:K113)</f>
        <v>13131.03</v>
      </c>
      <c r="L117" s="24">
        <f>SUM(L111:L113)</f>
        <v>0</v>
      </c>
      <c r="M117" s="24">
        <f>SUM(M111:M113)</f>
        <v>0</v>
      </c>
      <c r="N117" s="24">
        <f>SUM(N111:N113)</f>
        <v>13131.03</v>
      </c>
      <c r="O117" s="18"/>
    </row>
    <row r="118" spans="1:15">
      <c r="A118" s="259">
        <v>13</v>
      </c>
      <c r="B118" s="296" t="s">
        <v>85</v>
      </c>
      <c r="C118" s="263" t="s">
        <v>14</v>
      </c>
      <c r="D118" s="278">
        <v>620</v>
      </c>
      <c r="E118" s="278" t="s">
        <v>97</v>
      </c>
      <c r="F118" s="267" t="s">
        <v>14</v>
      </c>
      <c r="G118" s="278" t="s">
        <v>66</v>
      </c>
      <c r="H118" s="27">
        <v>2570</v>
      </c>
      <c r="I118" s="169" t="s">
        <v>103</v>
      </c>
      <c r="J118" s="28">
        <v>19188.18</v>
      </c>
      <c r="K118" s="28">
        <v>19033.12</v>
      </c>
      <c r="L118" s="28"/>
      <c r="M118" s="28">
        <v>155.06</v>
      </c>
      <c r="N118" s="28">
        <f>J118-L118-M118</f>
        <v>19033.12</v>
      </c>
      <c r="O118" s="27"/>
    </row>
    <row r="119" spans="1:15">
      <c r="A119" s="260"/>
      <c r="B119" s="297"/>
      <c r="C119" s="304"/>
      <c r="D119" s="279"/>
      <c r="E119" s="279"/>
      <c r="F119" s="305"/>
      <c r="G119" s="279"/>
      <c r="H119" s="27">
        <v>3054</v>
      </c>
      <c r="I119" s="169" t="s">
        <v>138</v>
      </c>
      <c r="J119" s="28">
        <v>167.97</v>
      </c>
      <c r="K119" s="28">
        <f>J119</f>
        <v>167.97</v>
      </c>
      <c r="L119" s="27"/>
      <c r="M119" s="28"/>
      <c r="N119" s="28">
        <f t="shared" ref="N119:N137" si="4">J119-L119-M119</f>
        <v>167.97</v>
      </c>
      <c r="O119" s="27"/>
    </row>
    <row r="120" spans="1:15">
      <c r="A120" s="260"/>
      <c r="B120" s="297"/>
      <c r="C120" s="304"/>
      <c r="D120" s="279"/>
      <c r="E120" s="279"/>
      <c r="F120" s="305"/>
      <c r="G120" s="279"/>
      <c r="H120" s="27">
        <f>1+H119</f>
        <v>3055</v>
      </c>
      <c r="I120" s="169" t="s">
        <v>138</v>
      </c>
      <c r="J120" s="28">
        <v>77.52</v>
      </c>
      <c r="K120" s="28">
        <f t="shared" ref="K120:K137" si="5">J120</f>
        <v>77.52</v>
      </c>
      <c r="L120" s="27"/>
      <c r="M120" s="28"/>
      <c r="N120" s="28">
        <f t="shared" si="4"/>
        <v>77.52</v>
      </c>
      <c r="O120" s="27"/>
    </row>
    <row r="121" spans="1:15">
      <c r="A121" s="260"/>
      <c r="B121" s="297"/>
      <c r="C121" s="304"/>
      <c r="D121" s="279"/>
      <c r="E121" s="279"/>
      <c r="F121" s="305"/>
      <c r="G121" s="279"/>
      <c r="H121" s="27">
        <f t="shared" ref="H121:H137" si="6">1+H120</f>
        <v>3056</v>
      </c>
      <c r="I121" s="169" t="s">
        <v>138</v>
      </c>
      <c r="J121" s="28">
        <v>64.599999999999994</v>
      </c>
      <c r="K121" s="28">
        <f t="shared" si="5"/>
        <v>64.599999999999994</v>
      </c>
      <c r="L121" s="27"/>
      <c r="M121" s="28"/>
      <c r="N121" s="28">
        <f t="shared" si="4"/>
        <v>64.599999999999994</v>
      </c>
      <c r="O121" s="27"/>
    </row>
    <row r="122" spans="1:15">
      <c r="A122" s="260"/>
      <c r="B122" s="297"/>
      <c r="C122" s="304"/>
      <c r="D122" s="279"/>
      <c r="E122" s="279"/>
      <c r="F122" s="305"/>
      <c r="G122" s="279"/>
      <c r="H122" s="27">
        <f t="shared" si="6"/>
        <v>3057</v>
      </c>
      <c r="I122" s="169" t="s">
        <v>138</v>
      </c>
      <c r="J122" s="28">
        <v>180.9</v>
      </c>
      <c r="K122" s="28">
        <f t="shared" si="5"/>
        <v>180.9</v>
      </c>
      <c r="L122" s="27"/>
      <c r="M122" s="28"/>
      <c r="N122" s="28">
        <f t="shared" si="4"/>
        <v>180.9</v>
      </c>
      <c r="O122" s="27"/>
    </row>
    <row r="123" spans="1:15">
      <c r="A123" s="260"/>
      <c r="B123" s="297"/>
      <c r="C123" s="304"/>
      <c r="D123" s="279"/>
      <c r="E123" s="279"/>
      <c r="F123" s="305"/>
      <c r="G123" s="279"/>
      <c r="H123" s="27">
        <f t="shared" si="6"/>
        <v>3058</v>
      </c>
      <c r="I123" s="169" t="s">
        <v>138</v>
      </c>
      <c r="J123" s="28">
        <v>38.76</v>
      </c>
      <c r="K123" s="28">
        <f t="shared" si="5"/>
        <v>38.76</v>
      </c>
      <c r="L123" s="27"/>
      <c r="M123" s="28"/>
      <c r="N123" s="28">
        <f t="shared" si="4"/>
        <v>38.76</v>
      </c>
      <c r="O123" s="27"/>
    </row>
    <row r="124" spans="1:15">
      <c r="A124" s="260"/>
      <c r="B124" s="297"/>
      <c r="C124" s="304"/>
      <c r="D124" s="279"/>
      <c r="E124" s="279"/>
      <c r="F124" s="305"/>
      <c r="G124" s="279"/>
      <c r="H124" s="27">
        <f t="shared" si="6"/>
        <v>3059</v>
      </c>
      <c r="I124" s="169" t="s">
        <v>138</v>
      </c>
      <c r="J124" s="28">
        <v>581.46</v>
      </c>
      <c r="K124" s="28">
        <f t="shared" si="5"/>
        <v>581.46</v>
      </c>
      <c r="L124" s="27"/>
      <c r="M124" s="28"/>
      <c r="N124" s="28">
        <f t="shared" si="4"/>
        <v>581.46</v>
      </c>
      <c r="O124" s="27"/>
    </row>
    <row r="125" spans="1:15">
      <c r="A125" s="260"/>
      <c r="B125" s="297"/>
      <c r="C125" s="304"/>
      <c r="D125" s="279"/>
      <c r="E125" s="279"/>
      <c r="F125" s="305"/>
      <c r="G125" s="279"/>
      <c r="H125" s="27">
        <f t="shared" si="6"/>
        <v>3060</v>
      </c>
      <c r="I125" s="169" t="s">
        <v>138</v>
      </c>
      <c r="J125" s="28">
        <v>484.53</v>
      </c>
      <c r="K125" s="28">
        <f t="shared" si="5"/>
        <v>484.53</v>
      </c>
      <c r="L125" s="27"/>
      <c r="M125" s="28"/>
      <c r="N125" s="28">
        <f t="shared" si="4"/>
        <v>484.53</v>
      </c>
      <c r="O125" s="27"/>
    </row>
    <row r="126" spans="1:15">
      <c r="A126" s="260"/>
      <c r="B126" s="297"/>
      <c r="C126" s="304"/>
      <c r="D126" s="279"/>
      <c r="E126" s="279"/>
      <c r="F126" s="305"/>
      <c r="G126" s="279"/>
      <c r="H126" s="27">
        <f t="shared" si="6"/>
        <v>3061</v>
      </c>
      <c r="I126" s="169" t="s">
        <v>138</v>
      </c>
      <c r="J126" s="28">
        <v>465.15</v>
      </c>
      <c r="K126" s="28">
        <f t="shared" si="5"/>
        <v>465.15</v>
      </c>
      <c r="L126" s="27"/>
      <c r="M126" s="28"/>
      <c r="N126" s="28">
        <f t="shared" si="4"/>
        <v>465.15</v>
      </c>
      <c r="O126" s="27"/>
    </row>
    <row r="127" spans="1:15">
      <c r="A127" s="260"/>
      <c r="B127" s="297"/>
      <c r="C127" s="304"/>
      <c r="D127" s="279"/>
      <c r="E127" s="279"/>
      <c r="F127" s="305"/>
      <c r="G127" s="279"/>
      <c r="H127" s="27">
        <f t="shared" si="6"/>
        <v>3062</v>
      </c>
      <c r="I127" s="169" t="s">
        <v>138</v>
      </c>
      <c r="J127" s="28">
        <v>297.18</v>
      </c>
      <c r="K127" s="28">
        <f t="shared" si="5"/>
        <v>297.18</v>
      </c>
      <c r="L127" s="27"/>
      <c r="M127" s="28"/>
      <c r="N127" s="28">
        <f t="shared" si="4"/>
        <v>297.18</v>
      </c>
      <c r="O127" s="27"/>
    </row>
    <row r="128" spans="1:15">
      <c r="A128" s="260"/>
      <c r="B128" s="297"/>
      <c r="C128" s="304"/>
      <c r="D128" s="279"/>
      <c r="E128" s="279"/>
      <c r="F128" s="305"/>
      <c r="G128" s="279"/>
      <c r="H128" s="27">
        <f t="shared" si="6"/>
        <v>3063</v>
      </c>
      <c r="I128" s="169" t="s">
        <v>138</v>
      </c>
      <c r="J128" s="28">
        <v>426.39</v>
      </c>
      <c r="K128" s="28">
        <f t="shared" si="5"/>
        <v>426.39</v>
      </c>
      <c r="L128" s="27"/>
      <c r="M128" s="28"/>
      <c r="N128" s="28">
        <f t="shared" si="4"/>
        <v>426.39</v>
      </c>
      <c r="O128" s="27"/>
    </row>
    <row r="129" spans="1:15">
      <c r="A129" s="260"/>
      <c r="B129" s="297"/>
      <c r="C129" s="304"/>
      <c r="D129" s="279"/>
      <c r="E129" s="279"/>
      <c r="F129" s="305"/>
      <c r="G129" s="279"/>
      <c r="H129" s="27">
        <f t="shared" si="6"/>
        <v>3064</v>
      </c>
      <c r="I129" s="169" t="s">
        <v>138</v>
      </c>
      <c r="J129" s="28">
        <v>271.33999999999997</v>
      </c>
      <c r="K129" s="28">
        <f t="shared" si="5"/>
        <v>271.33999999999997</v>
      </c>
      <c r="L129" s="27"/>
      <c r="M129" s="28"/>
      <c r="N129" s="28">
        <f t="shared" si="4"/>
        <v>271.33999999999997</v>
      </c>
      <c r="O129" s="27"/>
    </row>
    <row r="130" spans="1:15">
      <c r="A130" s="260"/>
      <c r="B130" s="297"/>
      <c r="C130" s="304"/>
      <c r="D130" s="279"/>
      <c r="E130" s="279"/>
      <c r="F130" s="305"/>
      <c r="G130" s="279"/>
      <c r="H130" s="27">
        <f t="shared" si="6"/>
        <v>3065</v>
      </c>
      <c r="I130" s="169" t="s">
        <v>138</v>
      </c>
      <c r="J130" s="28">
        <v>129.21</v>
      </c>
      <c r="K130" s="28">
        <f t="shared" si="5"/>
        <v>129.21</v>
      </c>
      <c r="L130" s="27"/>
      <c r="M130" s="28"/>
      <c r="N130" s="28">
        <f t="shared" si="4"/>
        <v>129.21</v>
      </c>
      <c r="O130" s="27"/>
    </row>
    <row r="131" spans="1:15">
      <c r="A131" s="260"/>
      <c r="B131" s="297"/>
      <c r="C131" s="304"/>
      <c r="D131" s="279"/>
      <c r="E131" s="279"/>
      <c r="F131" s="305"/>
      <c r="G131" s="279"/>
      <c r="H131" s="27">
        <f t="shared" si="6"/>
        <v>3066</v>
      </c>
      <c r="I131" s="169" t="s">
        <v>138</v>
      </c>
      <c r="J131" s="28">
        <v>245.5</v>
      </c>
      <c r="K131" s="28">
        <f t="shared" si="5"/>
        <v>245.5</v>
      </c>
      <c r="L131" s="27"/>
      <c r="M131" s="28"/>
      <c r="N131" s="28">
        <f t="shared" si="4"/>
        <v>245.5</v>
      </c>
      <c r="O131" s="27"/>
    </row>
    <row r="132" spans="1:15">
      <c r="A132" s="260"/>
      <c r="B132" s="297"/>
      <c r="C132" s="304"/>
      <c r="D132" s="279"/>
      <c r="E132" s="279"/>
      <c r="F132" s="305"/>
      <c r="G132" s="279"/>
      <c r="H132" s="27">
        <f t="shared" si="6"/>
        <v>3067</v>
      </c>
      <c r="I132" s="169" t="s">
        <v>138</v>
      </c>
      <c r="J132" s="28">
        <v>814.03</v>
      </c>
      <c r="K132" s="28">
        <f t="shared" si="5"/>
        <v>814.03</v>
      </c>
      <c r="L132" s="27"/>
      <c r="M132" s="28"/>
      <c r="N132" s="28">
        <f t="shared" si="4"/>
        <v>814.03</v>
      </c>
      <c r="O132" s="27"/>
    </row>
    <row r="133" spans="1:15">
      <c r="A133" s="260"/>
      <c r="B133" s="297"/>
      <c r="C133" s="304"/>
      <c r="D133" s="279"/>
      <c r="E133" s="279"/>
      <c r="F133" s="305"/>
      <c r="G133" s="279"/>
      <c r="H133" s="27">
        <f t="shared" si="6"/>
        <v>3068</v>
      </c>
      <c r="I133" s="169" t="s">
        <v>138</v>
      </c>
      <c r="J133" s="28">
        <v>219.66</v>
      </c>
      <c r="K133" s="28">
        <f t="shared" si="5"/>
        <v>219.66</v>
      </c>
      <c r="L133" s="27"/>
      <c r="M133" s="28"/>
      <c r="N133" s="28">
        <f t="shared" si="4"/>
        <v>219.66</v>
      </c>
      <c r="O133" s="27"/>
    </row>
    <row r="134" spans="1:15">
      <c r="A134" s="260"/>
      <c r="B134" s="297"/>
      <c r="C134" s="304"/>
      <c r="D134" s="279"/>
      <c r="E134" s="279"/>
      <c r="F134" s="305"/>
      <c r="G134" s="279"/>
      <c r="H134" s="27">
        <f t="shared" si="6"/>
        <v>3069</v>
      </c>
      <c r="I134" s="169" t="s">
        <v>138</v>
      </c>
      <c r="J134" s="28">
        <v>206.74</v>
      </c>
      <c r="K134" s="28">
        <f t="shared" si="5"/>
        <v>206.74</v>
      </c>
      <c r="L134" s="27"/>
      <c r="M134" s="28"/>
      <c r="N134" s="28">
        <f t="shared" si="4"/>
        <v>206.74</v>
      </c>
      <c r="O134" s="27"/>
    </row>
    <row r="135" spans="1:15">
      <c r="A135" s="260"/>
      <c r="B135" s="297"/>
      <c r="C135" s="304"/>
      <c r="D135" s="279"/>
      <c r="E135" s="279"/>
      <c r="F135" s="305"/>
      <c r="G135" s="279"/>
      <c r="H135" s="27">
        <f t="shared" si="6"/>
        <v>3070</v>
      </c>
      <c r="I135" s="169" t="s">
        <v>138</v>
      </c>
      <c r="J135" s="28">
        <v>290.73</v>
      </c>
      <c r="K135" s="28">
        <f t="shared" si="5"/>
        <v>290.73</v>
      </c>
      <c r="L135" s="27"/>
      <c r="M135" s="28"/>
      <c r="N135" s="28">
        <f t="shared" si="4"/>
        <v>290.73</v>
      </c>
      <c r="O135" s="27"/>
    </row>
    <row r="136" spans="1:15">
      <c r="A136" s="68"/>
      <c r="B136" s="111"/>
      <c r="C136" s="131"/>
      <c r="D136" s="83"/>
      <c r="E136" s="83"/>
      <c r="F136" s="156"/>
      <c r="G136" s="83"/>
      <c r="H136" s="27">
        <f t="shared" si="6"/>
        <v>3071</v>
      </c>
      <c r="I136" s="169" t="s">
        <v>138</v>
      </c>
      <c r="J136" s="28">
        <v>83.98</v>
      </c>
      <c r="K136" s="28">
        <f t="shared" si="5"/>
        <v>83.98</v>
      </c>
      <c r="L136" s="27"/>
      <c r="M136" s="28"/>
      <c r="N136" s="28">
        <f t="shared" si="4"/>
        <v>83.98</v>
      </c>
      <c r="O136" s="27"/>
    </row>
    <row r="137" spans="1:15">
      <c r="A137" s="68"/>
      <c r="B137" s="111"/>
      <c r="C137" s="131"/>
      <c r="D137" s="83"/>
      <c r="E137" s="83"/>
      <c r="F137" s="156"/>
      <c r="G137" s="83"/>
      <c r="H137" s="27">
        <f t="shared" si="6"/>
        <v>3072</v>
      </c>
      <c r="I137" s="169" t="s">
        <v>138</v>
      </c>
      <c r="J137" s="28">
        <v>4050.42</v>
      </c>
      <c r="K137" s="28">
        <f t="shared" si="5"/>
        <v>4050.42</v>
      </c>
      <c r="L137" s="27"/>
      <c r="M137" s="28"/>
      <c r="N137" s="28">
        <f t="shared" si="4"/>
        <v>4050.42</v>
      </c>
      <c r="O137" s="27"/>
    </row>
    <row r="138" spans="1:15">
      <c r="A138" s="68"/>
      <c r="B138" s="111"/>
      <c r="C138" s="131"/>
      <c r="D138" s="83"/>
      <c r="E138" s="83"/>
      <c r="F138" s="156"/>
      <c r="G138" s="83"/>
      <c r="H138" s="27"/>
      <c r="I138" s="169"/>
      <c r="J138" s="28"/>
      <c r="K138" s="28"/>
      <c r="L138" s="27"/>
      <c r="M138" s="28"/>
      <c r="N138" s="28"/>
      <c r="O138" s="27"/>
    </row>
    <row r="139" spans="1:15">
      <c r="A139" s="68"/>
      <c r="B139" s="111"/>
      <c r="C139" s="131"/>
      <c r="D139" s="83"/>
      <c r="E139" s="83"/>
      <c r="F139" s="156"/>
      <c r="G139" s="83"/>
      <c r="H139" s="27"/>
      <c r="I139" s="169"/>
      <c r="J139" s="28"/>
      <c r="K139" s="28"/>
      <c r="L139" s="27"/>
      <c r="M139" s="28"/>
      <c r="N139" s="28"/>
      <c r="O139" s="27"/>
    </row>
    <row r="140" spans="1:15">
      <c r="A140" s="58"/>
      <c r="B140" s="112" t="s">
        <v>13</v>
      </c>
      <c r="C140" s="118"/>
      <c r="D140" s="97"/>
      <c r="E140" s="25"/>
      <c r="F140" s="155"/>
      <c r="G140" s="25"/>
      <c r="H140" s="18"/>
      <c r="I140" s="167"/>
      <c r="J140" s="24">
        <f>SUM(J118:J139)</f>
        <v>28284.25</v>
      </c>
      <c r="K140" s="24">
        <f>SUM(K118:K139)</f>
        <v>28129.189999999995</v>
      </c>
      <c r="L140" s="24">
        <f>SUM(L118:L139)</f>
        <v>0</v>
      </c>
      <c r="M140" s="24">
        <f>SUM(M118:M139)</f>
        <v>155.06</v>
      </c>
      <c r="N140" s="24">
        <f>SUM(N118:N139)</f>
        <v>28129.189999999995</v>
      </c>
      <c r="O140" s="18"/>
    </row>
    <row r="141" spans="1:15">
      <c r="A141" s="259">
        <v>14</v>
      </c>
      <c r="B141" s="296" t="s">
        <v>20</v>
      </c>
      <c r="C141" s="263" t="s">
        <v>14</v>
      </c>
      <c r="D141" s="259">
        <v>633</v>
      </c>
      <c r="E141" s="278" t="s">
        <v>97</v>
      </c>
      <c r="F141" s="267" t="s">
        <v>14</v>
      </c>
      <c r="G141" s="278" t="s">
        <v>25</v>
      </c>
      <c r="H141" s="27">
        <v>206283</v>
      </c>
      <c r="I141" s="169" t="s">
        <v>90</v>
      </c>
      <c r="J141" s="28">
        <v>7408.82</v>
      </c>
      <c r="K141" s="28">
        <v>7408.82</v>
      </c>
      <c r="L141" s="27">
        <v>6294.31</v>
      </c>
      <c r="M141" s="28"/>
      <c r="N141" s="28">
        <f t="shared" ref="N141:N146" si="7">J141-L141-M141</f>
        <v>1114.5099999999993</v>
      </c>
      <c r="O141" s="27"/>
    </row>
    <row r="142" spans="1:15">
      <c r="A142" s="260"/>
      <c r="B142" s="297"/>
      <c r="C142" s="264"/>
      <c r="D142" s="260"/>
      <c r="E142" s="279"/>
      <c r="F142" s="268"/>
      <c r="G142" s="279"/>
      <c r="H142" s="27">
        <v>206353</v>
      </c>
      <c r="I142" s="169" t="s">
        <v>100</v>
      </c>
      <c r="J142" s="28">
        <v>16494.689999999999</v>
      </c>
      <c r="K142" s="28">
        <v>16494.689999999999</v>
      </c>
      <c r="L142" s="27"/>
      <c r="M142" s="28"/>
      <c r="N142" s="28">
        <f t="shared" si="7"/>
        <v>16494.689999999999</v>
      </c>
      <c r="O142" s="27"/>
    </row>
    <row r="143" spans="1:15">
      <c r="A143" s="260"/>
      <c r="B143" s="297"/>
      <c r="C143" s="264"/>
      <c r="D143" s="260"/>
      <c r="E143" s="279"/>
      <c r="F143" s="268"/>
      <c r="G143" s="279"/>
      <c r="H143" s="27">
        <v>206354</v>
      </c>
      <c r="I143" s="169" t="s">
        <v>100</v>
      </c>
      <c r="J143" s="28">
        <v>6827.7</v>
      </c>
      <c r="K143" s="28">
        <v>6827.7</v>
      </c>
      <c r="L143" s="27"/>
      <c r="M143" s="28"/>
      <c r="N143" s="28">
        <f t="shared" si="7"/>
        <v>6827.7</v>
      </c>
      <c r="O143" s="27"/>
    </row>
    <row r="144" spans="1:15">
      <c r="A144" s="260"/>
      <c r="B144" s="297"/>
      <c r="C144" s="264"/>
      <c r="D144" s="260"/>
      <c r="E144" s="279"/>
      <c r="F144" s="268"/>
      <c r="G144" s="279"/>
      <c r="H144" s="27">
        <v>206355</v>
      </c>
      <c r="I144" s="169" t="s">
        <v>100</v>
      </c>
      <c r="J144" s="28">
        <v>1485.2</v>
      </c>
      <c r="K144" s="28">
        <v>1485.2</v>
      </c>
      <c r="L144" s="27"/>
      <c r="M144" s="28"/>
      <c r="N144" s="28">
        <f t="shared" si="7"/>
        <v>1485.2</v>
      </c>
      <c r="O144" s="27"/>
    </row>
    <row r="145" spans="1:17">
      <c r="A145" s="260"/>
      <c r="B145" s="297"/>
      <c r="C145" s="264"/>
      <c r="D145" s="260"/>
      <c r="E145" s="279"/>
      <c r="F145" s="268"/>
      <c r="G145" s="279"/>
      <c r="H145" s="27">
        <v>206356</v>
      </c>
      <c r="I145" s="169" t="s">
        <v>100</v>
      </c>
      <c r="J145" s="28">
        <v>903.5</v>
      </c>
      <c r="K145" s="28">
        <v>903.5</v>
      </c>
      <c r="L145" s="27"/>
      <c r="M145" s="28"/>
      <c r="N145" s="28">
        <f t="shared" si="7"/>
        <v>903.5</v>
      </c>
      <c r="O145" s="27"/>
    </row>
    <row r="146" spans="1:17">
      <c r="A146" s="260"/>
      <c r="B146" s="297"/>
      <c r="C146" s="264"/>
      <c r="D146" s="260"/>
      <c r="E146" s="279"/>
      <c r="F146" s="268"/>
      <c r="G146" s="279"/>
      <c r="H146" s="27">
        <v>206357</v>
      </c>
      <c r="I146" s="169" t="s">
        <v>100</v>
      </c>
      <c r="J146" s="28">
        <v>10736.04</v>
      </c>
      <c r="K146" s="28">
        <v>9680.0400000000009</v>
      </c>
      <c r="L146" s="27"/>
      <c r="M146" s="28">
        <v>1056</v>
      </c>
      <c r="N146" s="28">
        <f t="shared" si="7"/>
        <v>9680.0400000000009</v>
      </c>
      <c r="O146" s="28"/>
    </row>
    <row r="147" spans="1:17">
      <c r="A147" s="68"/>
      <c r="B147" s="111"/>
      <c r="C147" s="116"/>
      <c r="D147" s="68"/>
      <c r="E147" s="83"/>
      <c r="F147" s="153"/>
      <c r="G147" s="83"/>
      <c r="H147" s="27"/>
      <c r="I147" s="169"/>
      <c r="J147" s="28"/>
      <c r="K147" s="28"/>
      <c r="L147" s="27"/>
      <c r="M147" s="28"/>
      <c r="N147" s="28"/>
      <c r="O147" s="28"/>
    </row>
    <row r="148" spans="1:17">
      <c r="A148" s="68"/>
      <c r="B148" s="111"/>
      <c r="C148" s="116"/>
      <c r="D148" s="68"/>
      <c r="E148" s="83"/>
      <c r="F148" s="153"/>
      <c r="G148" s="83"/>
      <c r="H148" s="27"/>
      <c r="I148" s="169"/>
      <c r="J148" s="28"/>
      <c r="K148" s="28"/>
      <c r="L148" s="27"/>
      <c r="M148" s="28"/>
      <c r="N148" s="28"/>
      <c r="O148" s="28"/>
    </row>
    <row r="149" spans="1:17">
      <c r="A149" s="58"/>
      <c r="B149" s="112" t="s">
        <v>13</v>
      </c>
      <c r="C149" s="118"/>
      <c r="D149" s="97"/>
      <c r="E149" s="25"/>
      <c r="F149" s="155"/>
      <c r="G149" s="25"/>
      <c r="H149" s="18"/>
      <c r="I149" s="167"/>
      <c r="J149" s="24">
        <f>SUM(J141:J146)</f>
        <v>43855.950000000004</v>
      </c>
      <c r="K149" s="24">
        <f>SUM(K141:K146)</f>
        <v>42799.950000000004</v>
      </c>
      <c r="L149" s="24">
        <f>SUM(L141:L146)</f>
        <v>6294.31</v>
      </c>
      <c r="M149" s="24">
        <f>SUM(M141:M146)</f>
        <v>1056</v>
      </c>
      <c r="N149" s="24">
        <f>SUM(N141:N146)</f>
        <v>36505.64</v>
      </c>
      <c r="O149" s="24"/>
    </row>
    <row r="150" spans="1:17">
      <c r="A150" s="259">
        <v>15</v>
      </c>
      <c r="B150" s="301" t="s">
        <v>67</v>
      </c>
      <c r="C150" s="302" t="s">
        <v>53</v>
      </c>
      <c r="D150" s="303">
        <v>230</v>
      </c>
      <c r="E150" s="295" t="s">
        <v>97</v>
      </c>
      <c r="F150" s="294" t="s">
        <v>53</v>
      </c>
      <c r="G150" s="295" t="s">
        <v>55</v>
      </c>
      <c r="H150" s="18">
        <v>72005494</v>
      </c>
      <c r="I150" s="167" t="s">
        <v>90</v>
      </c>
      <c r="J150" s="20">
        <v>193.82</v>
      </c>
      <c r="K150" s="20">
        <v>193.82</v>
      </c>
      <c r="L150" s="18"/>
      <c r="M150" s="20"/>
      <c r="N150" s="20">
        <f>K150-M150</f>
        <v>193.82</v>
      </c>
      <c r="O150" s="18"/>
    </row>
    <row r="151" spans="1:17">
      <c r="A151" s="260"/>
      <c r="B151" s="301"/>
      <c r="C151" s="302"/>
      <c r="D151" s="303"/>
      <c r="E151" s="295"/>
      <c r="F151" s="294"/>
      <c r="G151" s="295"/>
      <c r="H151" s="18">
        <v>72005495</v>
      </c>
      <c r="I151" s="167" t="s">
        <v>90</v>
      </c>
      <c r="J151" s="20">
        <v>15117.96</v>
      </c>
      <c r="K151" s="20">
        <v>15117.96</v>
      </c>
      <c r="L151" s="18"/>
      <c r="M151" s="20"/>
      <c r="N151" s="20">
        <f>J151-L151-M151</f>
        <v>15117.96</v>
      </c>
      <c r="O151" s="18"/>
    </row>
    <row r="152" spans="1:17">
      <c r="A152" s="260"/>
      <c r="B152" s="301"/>
      <c r="C152" s="302"/>
      <c r="D152" s="303"/>
      <c r="E152" s="295"/>
      <c r="F152" s="294"/>
      <c r="G152" s="295"/>
      <c r="H152" s="18">
        <v>72005535</v>
      </c>
      <c r="I152" s="167" t="s">
        <v>109</v>
      </c>
      <c r="J152" s="20">
        <v>577</v>
      </c>
      <c r="K152" s="20">
        <v>577</v>
      </c>
      <c r="L152" s="18"/>
      <c r="M152" s="20"/>
      <c r="N152" s="20">
        <f>J152-L152-M152</f>
        <v>577</v>
      </c>
      <c r="O152" s="18"/>
    </row>
    <row r="153" spans="1:17">
      <c r="A153" s="260"/>
      <c r="B153" s="301"/>
      <c r="C153" s="302"/>
      <c r="D153" s="303"/>
      <c r="E153" s="295"/>
      <c r="F153" s="294"/>
      <c r="G153" s="295"/>
      <c r="H153" s="18">
        <v>72005963</v>
      </c>
      <c r="I153" s="167" t="s">
        <v>131</v>
      </c>
      <c r="J153" s="20">
        <v>193.82</v>
      </c>
      <c r="K153" s="20">
        <v>193.82</v>
      </c>
      <c r="L153" s="18"/>
      <c r="M153" s="20"/>
      <c r="N153" s="20">
        <f>J153-L153-M153</f>
        <v>193.82</v>
      </c>
      <c r="O153" s="18"/>
    </row>
    <row r="154" spans="1:17">
      <c r="A154" s="260"/>
      <c r="B154" s="301"/>
      <c r="C154" s="302"/>
      <c r="D154" s="303"/>
      <c r="E154" s="295"/>
      <c r="F154" s="294"/>
      <c r="G154" s="295"/>
      <c r="H154" s="18">
        <v>72005964</v>
      </c>
      <c r="I154" s="167" t="s">
        <v>131</v>
      </c>
      <c r="J154" s="20">
        <v>193.82</v>
      </c>
      <c r="K154" s="20">
        <v>193.82</v>
      </c>
      <c r="L154" s="18"/>
      <c r="M154" s="20"/>
      <c r="N154" s="20">
        <f>J154-L154-M154</f>
        <v>193.82</v>
      </c>
      <c r="O154" s="18"/>
    </row>
    <row r="155" spans="1:17">
      <c r="A155" s="260"/>
      <c r="B155" s="301"/>
      <c r="C155" s="302"/>
      <c r="D155" s="303"/>
      <c r="E155" s="295"/>
      <c r="F155" s="294"/>
      <c r="G155" s="295"/>
      <c r="H155" s="18"/>
      <c r="I155" s="167"/>
      <c r="J155" s="20"/>
      <c r="K155" s="20"/>
      <c r="L155" s="18"/>
      <c r="M155" s="20"/>
      <c r="N155" s="20"/>
      <c r="O155" s="18"/>
    </row>
    <row r="156" spans="1:17">
      <c r="A156" s="260"/>
      <c r="B156" s="301"/>
      <c r="C156" s="302"/>
      <c r="D156" s="303"/>
      <c r="E156" s="295"/>
      <c r="F156" s="294"/>
      <c r="G156" s="295"/>
      <c r="H156" s="18"/>
      <c r="I156" s="167"/>
      <c r="J156" s="20"/>
      <c r="K156" s="20"/>
      <c r="L156" s="18"/>
      <c r="M156" s="20"/>
      <c r="N156" s="20"/>
      <c r="O156" s="18"/>
    </row>
    <row r="157" spans="1:17">
      <c r="A157" s="260"/>
      <c r="B157" s="301"/>
      <c r="C157" s="302"/>
      <c r="D157" s="303"/>
      <c r="E157" s="295"/>
      <c r="F157" s="294"/>
      <c r="G157" s="295"/>
      <c r="H157" s="18"/>
      <c r="I157" s="167"/>
      <c r="J157" s="20"/>
      <c r="K157" s="20"/>
      <c r="L157" s="18"/>
      <c r="M157" s="20"/>
      <c r="N157" s="20"/>
      <c r="O157" s="18"/>
    </row>
    <row r="158" spans="1:17">
      <c r="A158" s="58"/>
      <c r="B158" s="112" t="s">
        <v>13</v>
      </c>
      <c r="C158" s="118"/>
      <c r="D158" s="97"/>
      <c r="E158" s="25"/>
      <c r="F158" s="155"/>
      <c r="G158" s="25"/>
      <c r="H158" s="18"/>
      <c r="I158" s="167"/>
      <c r="J158" s="24">
        <f>SUM(J150:J157)</f>
        <v>16276.419999999998</v>
      </c>
      <c r="K158" s="24">
        <f>SUM(K150:K157)</f>
        <v>16276.419999999998</v>
      </c>
      <c r="L158" s="24">
        <f>SUM(L150:L157)</f>
        <v>0</v>
      </c>
      <c r="M158" s="24">
        <f>SUM(M150:M157)</f>
        <v>0</v>
      </c>
      <c r="N158" s="24">
        <f>SUM(N150:N157)</f>
        <v>16276.419999999998</v>
      </c>
      <c r="O158" s="18"/>
      <c r="Q158" s="2"/>
    </row>
    <row r="159" spans="1:17" ht="12.75" customHeight="1">
      <c r="A159" s="292">
        <v>16</v>
      </c>
      <c r="B159" s="293" t="s">
        <v>46</v>
      </c>
      <c r="C159" s="298" t="s">
        <v>19</v>
      </c>
      <c r="D159" s="292">
        <v>821</v>
      </c>
      <c r="E159" s="288" t="s">
        <v>97</v>
      </c>
      <c r="F159" s="300" t="s">
        <v>19</v>
      </c>
      <c r="G159" s="288" t="s">
        <v>49</v>
      </c>
      <c r="H159" s="106">
        <v>7116</v>
      </c>
      <c r="I159" s="167" t="s">
        <v>90</v>
      </c>
      <c r="J159" s="20">
        <v>41199.599999999999</v>
      </c>
      <c r="K159" s="20">
        <v>41199.599999999999</v>
      </c>
      <c r="L159" s="21"/>
      <c r="M159" s="20"/>
      <c r="N159" s="20">
        <f>K159-M159</f>
        <v>41199.599999999999</v>
      </c>
      <c r="O159" s="21"/>
    </row>
    <row r="160" spans="1:17">
      <c r="A160" s="292"/>
      <c r="B160" s="293"/>
      <c r="C160" s="298"/>
      <c r="D160" s="292"/>
      <c r="E160" s="289"/>
      <c r="F160" s="300"/>
      <c r="G160" s="289"/>
      <c r="H160" s="106">
        <v>7117</v>
      </c>
      <c r="I160" s="167" t="s">
        <v>90</v>
      </c>
      <c r="J160" s="20">
        <v>1397.78</v>
      </c>
      <c r="K160" s="20">
        <v>1397.78</v>
      </c>
      <c r="L160" s="21"/>
      <c r="M160" s="20"/>
      <c r="N160" s="20">
        <f t="shared" ref="N160:N168" si="8">J160-L160-M160</f>
        <v>1397.78</v>
      </c>
      <c r="O160" s="21"/>
    </row>
    <row r="161" spans="1:17">
      <c r="A161" s="292"/>
      <c r="B161" s="293"/>
      <c r="C161" s="298"/>
      <c r="D161" s="292"/>
      <c r="E161" s="289"/>
      <c r="F161" s="300"/>
      <c r="G161" s="289"/>
      <c r="H161" s="106">
        <v>7118</v>
      </c>
      <c r="I161" s="167" t="s">
        <v>90</v>
      </c>
      <c r="J161" s="20">
        <v>387.64</v>
      </c>
      <c r="K161" s="20">
        <v>348.88</v>
      </c>
      <c r="L161" s="21"/>
      <c r="M161" s="20">
        <v>38.76</v>
      </c>
      <c r="N161" s="20">
        <f t="shared" si="8"/>
        <v>348.88</v>
      </c>
      <c r="O161" s="21"/>
    </row>
    <row r="162" spans="1:17">
      <c r="A162" s="292"/>
      <c r="B162" s="293"/>
      <c r="C162" s="298"/>
      <c r="D162" s="292"/>
      <c r="E162" s="289"/>
      <c r="F162" s="300"/>
      <c r="G162" s="289"/>
      <c r="H162" s="106">
        <v>7119</v>
      </c>
      <c r="I162" s="167" t="s">
        <v>90</v>
      </c>
      <c r="J162" s="20">
        <v>1263</v>
      </c>
      <c r="K162" s="20">
        <v>1263</v>
      </c>
      <c r="L162" s="21"/>
      <c r="M162" s="20"/>
      <c r="N162" s="20">
        <f t="shared" si="8"/>
        <v>1263</v>
      </c>
      <c r="O162" s="21"/>
    </row>
    <row r="163" spans="1:17">
      <c r="A163" s="292"/>
      <c r="B163" s="293"/>
      <c r="C163" s="298"/>
      <c r="D163" s="292"/>
      <c r="E163" s="289"/>
      <c r="F163" s="300"/>
      <c r="G163" s="289"/>
      <c r="H163" s="106">
        <v>7120</v>
      </c>
      <c r="I163" s="167" t="s">
        <v>90</v>
      </c>
      <c r="J163" s="20">
        <v>32819.56</v>
      </c>
      <c r="K163" s="20">
        <v>32819.56</v>
      </c>
      <c r="L163" s="21"/>
      <c r="M163" s="20"/>
      <c r="N163" s="20">
        <f t="shared" si="8"/>
        <v>32819.56</v>
      </c>
      <c r="O163" s="21"/>
    </row>
    <row r="164" spans="1:17">
      <c r="A164" s="292"/>
      <c r="B164" s="293"/>
      <c r="C164" s="298"/>
      <c r="D164" s="292"/>
      <c r="E164" s="289"/>
      <c r="F164" s="300"/>
      <c r="G164" s="289"/>
      <c r="H164" s="106">
        <v>7121</v>
      </c>
      <c r="I164" s="167" t="s">
        <v>100</v>
      </c>
      <c r="J164" s="20">
        <v>1288.45</v>
      </c>
      <c r="K164" s="20">
        <v>1288.45</v>
      </c>
      <c r="L164" s="21"/>
      <c r="M164" s="20"/>
      <c r="N164" s="20">
        <f t="shared" si="8"/>
        <v>1288.45</v>
      </c>
      <c r="O164" s="21"/>
    </row>
    <row r="165" spans="1:17">
      <c r="A165" s="292"/>
      <c r="B165" s="293"/>
      <c r="C165" s="298"/>
      <c r="D165" s="292"/>
      <c r="E165" s="289"/>
      <c r="F165" s="300"/>
      <c r="G165" s="289"/>
      <c r="H165" s="106">
        <v>7122</v>
      </c>
      <c r="I165" s="167" t="s">
        <v>100</v>
      </c>
      <c r="J165" s="20">
        <v>5282</v>
      </c>
      <c r="K165" s="20">
        <v>5282</v>
      </c>
      <c r="L165" s="21"/>
      <c r="M165" s="20"/>
      <c r="N165" s="20">
        <f t="shared" si="8"/>
        <v>5282</v>
      </c>
      <c r="O165" s="21"/>
    </row>
    <row r="166" spans="1:17">
      <c r="A166" s="292"/>
      <c r="B166" s="293"/>
      <c r="C166" s="298"/>
      <c r="D166" s="292"/>
      <c r="E166" s="289"/>
      <c r="F166" s="300"/>
      <c r="G166" s="289"/>
      <c r="H166" s="106">
        <v>7123</v>
      </c>
      <c r="I166" s="167" t="s">
        <v>100</v>
      </c>
      <c r="J166" s="20">
        <v>13855.58</v>
      </c>
      <c r="K166" s="20">
        <v>13855.58</v>
      </c>
      <c r="L166" s="21"/>
      <c r="M166" s="20"/>
      <c r="N166" s="20">
        <f t="shared" si="8"/>
        <v>13855.58</v>
      </c>
      <c r="O166" s="21"/>
    </row>
    <row r="167" spans="1:17">
      <c r="A167" s="292"/>
      <c r="B167" s="293"/>
      <c r="C167" s="298"/>
      <c r="D167" s="292"/>
      <c r="E167" s="289"/>
      <c r="F167" s="300"/>
      <c r="G167" s="289"/>
      <c r="H167" s="106">
        <v>7124</v>
      </c>
      <c r="I167" s="167" t="s">
        <v>100</v>
      </c>
      <c r="J167" s="20">
        <v>1768.2</v>
      </c>
      <c r="K167" s="20">
        <v>1768.2</v>
      </c>
      <c r="L167" s="21"/>
      <c r="M167" s="20"/>
      <c r="N167" s="20">
        <f t="shared" si="8"/>
        <v>1768.2</v>
      </c>
      <c r="O167" s="21"/>
    </row>
    <row r="168" spans="1:17">
      <c r="A168" s="292"/>
      <c r="B168" s="293"/>
      <c r="C168" s="298"/>
      <c r="D168" s="292"/>
      <c r="E168" s="289"/>
      <c r="F168" s="300"/>
      <c r="G168" s="289"/>
      <c r="H168" s="106">
        <v>7125</v>
      </c>
      <c r="I168" s="167" t="s">
        <v>100</v>
      </c>
      <c r="J168" s="20">
        <v>193.82</v>
      </c>
      <c r="K168" s="20">
        <v>193.82</v>
      </c>
      <c r="L168" s="21"/>
      <c r="M168" s="20"/>
      <c r="N168" s="20">
        <f t="shared" si="8"/>
        <v>193.82</v>
      </c>
      <c r="O168" s="21"/>
    </row>
    <row r="169" spans="1:17">
      <c r="A169" s="292"/>
      <c r="B169" s="293"/>
      <c r="C169" s="298"/>
      <c r="D169" s="292"/>
      <c r="E169" s="289"/>
      <c r="F169" s="300"/>
      <c r="G169" s="289"/>
      <c r="H169" s="106"/>
      <c r="I169" s="167"/>
      <c r="J169" s="20"/>
      <c r="K169" s="20"/>
      <c r="L169" s="21"/>
      <c r="M169" s="20"/>
      <c r="N169" s="20"/>
      <c r="O169" s="21"/>
    </row>
    <row r="170" spans="1:17">
      <c r="A170" s="292"/>
      <c r="B170" s="293"/>
      <c r="C170" s="298"/>
      <c r="D170" s="292"/>
      <c r="E170" s="289"/>
      <c r="F170" s="300"/>
      <c r="G170" s="289"/>
      <c r="H170" s="18"/>
      <c r="I170" s="167"/>
      <c r="J170" s="20"/>
      <c r="K170" s="20"/>
      <c r="L170" s="21"/>
      <c r="M170" s="20"/>
      <c r="N170" s="20"/>
      <c r="O170" s="21"/>
    </row>
    <row r="171" spans="1:17">
      <c r="A171" s="292"/>
      <c r="B171" s="293"/>
      <c r="C171" s="298"/>
      <c r="D171" s="292"/>
      <c r="E171" s="299"/>
      <c r="F171" s="300"/>
      <c r="G171" s="299"/>
      <c r="H171" s="18"/>
      <c r="I171" s="167"/>
      <c r="J171" s="20"/>
      <c r="K171" s="20"/>
      <c r="L171" s="21"/>
      <c r="M171" s="20"/>
      <c r="N171" s="20"/>
      <c r="O171" s="21"/>
    </row>
    <row r="172" spans="1:17">
      <c r="A172" s="105"/>
      <c r="B172" s="114" t="s">
        <v>13</v>
      </c>
      <c r="C172" s="119"/>
      <c r="D172" s="84"/>
      <c r="E172" s="104"/>
      <c r="F172" s="157"/>
      <c r="G172" s="104"/>
      <c r="H172" s="26"/>
      <c r="I172" s="30"/>
      <c r="J172" s="24">
        <f>SUM(J159:J169)</f>
        <v>99455.62999999999</v>
      </c>
      <c r="K172" s="24">
        <f>SUM(K159:K169)</f>
        <v>99416.87</v>
      </c>
      <c r="L172" s="24">
        <f>SUM(L159:L169)</f>
        <v>0</v>
      </c>
      <c r="M172" s="24">
        <f>SUM(M159:M169)</f>
        <v>38.76</v>
      </c>
      <c r="N172" s="24">
        <f>SUM(N159:N169)</f>
        <v>99416.87</v>
      </c>
      <c r="O172" s="29"/>
      <c r="Q172" s="2"/>
    </row>
    <row r="173" spans="1:17">
      <c r="A173" s="280">
        <v>17</v>
      </c>
      <c r="B173" s="282" t="s">
        <v>52</v>
      </c>
      <c r="C173" s="284" t="s">
        <v>23</v>
      </c>
      <c r="D173" s="286">
        <v>645</v>
      </c>
      <c r="E173" s="288" t="s">
        <v>97</v>
      </c>
      <c r="F173" s="290" t="s">
        <v>23</v>
      </c>
      <c r="G173" s="288" t="s">
        <v>24</v>
      </c>
      <c r="H173" s="18">
        <v>510</v>
      </c>
      <c r="I173" s="167" t="s">
        <v>101</v>
      </c>
      <c r="J173" s="20">
        <v>193.82</v>
      </c>
      <c r="K173" s="20">
        <v>193.82</v>
      </c>
      <c r="L173" s="5"/>
      <c r="M173" s="21"/>
      <c r="N173" s="20">
        <f>J173-L173-M173</f>
        <v>193.82</v>
      </c>
      <c r="O173" s="21"/>
    </row>
    <row r="174" spans="1:17">
      <c r="A174" s="281"/>
      <c r="B174" s="283"/>
      <c r="C174" s="285"/>
      <c r="D174" s="287"/>
      <c r="E174" s="289"/>
      <c r="F174" s="291"/>
      <c r="G174" s="289"/>
      <c r="H174" s="18">
        <v>11319</v>
      </c>
      <c r="I174" s="167" t="s">
        <v>101</v>
      </c>
      <c r="J174" s="20">
        <v>969.1</v>
      </c>
      <c r="K174" s="20">
        <v>969.1</v>
      </c>
      <c r="L174" s="5"/>
      <c r="M174" s="21"/>
      <c r="N174" s="20">
        <f t="shared" ref="N174:N187" si="9">J174-L174-M174</f>
        <v>969.1</v>
      </c>
      <c r="O174" s="21"/>
    </row>
    <row r="175" spans="1:17">
      <c r="A175" s="281"/>
      <c r="B175" s="283"/>
      <c r="C175" s="285"/>
      <c r="D175" s="287"/>
      <c r="E175" s="289"/>
      <c r="F175" s="291"/>
      <c r="G175" s="289"/>
      <c r="H175" s="18">
        <v>11320</v>
      </c>
      <c r="I175" s="167" t="s">
        <v>101</v>
      </c>
      <c r="J175" s="20">
        <v>387.64</v>
      </c>
      <c r="K175" s="20">
        <v>387.64</v>
      </c>
      <c r="L175" s="5"/>
      <c r="M175" s="21"/>
      <c r="N175" s="20">
        <f t="shared" si="9"/>
        <v>387.64</v>
      </c>
      <c r="O175" s="21"/>
    </row>
    <row r="176" spans="1:17">
      <c r="A176" s="281"/>
      <c r="B176" s="283"/>
      <c r="C176" s="285"/>
      <c r="D176" s="287"/>
      <c r="E176" s="289"/>
      <c r="F176" s="291"/>
      <c r="G176" s="289"/>
      <c r="H176" s="18">
        <v>11343</v>
      </c>
      <c r="I176" s="167" t="s">
        <v>90</v>
      </c>
      <c r="J176" s="20">
        <v>4070.22</v>
      </c>
      <c r="K176" s="20">
        <v>4070.22</v>
      </c>
      <c r="L176" s="5"/>
      <c r="M176" s="21"/>
      <c r="N176" s="20">
        <f t="shared" si="9"/>
        <v>4070.22</v>
      </c>
      <c r="O176" s="21"/>
    </row>
    <row r="177" spans="1:17">
      <c r="A177" s="281"/>
      <c r="B177" s="283"/>
      <c r="C177" s="285"/>
      <c r="D177" s="287"/>
      <c r="E177" s="289"/>
      <c r="F177" s="291"/>
      <c r="G177" s="289"/>
      <c r="H177" s="27">
        <v>11344</v>
      </c>
      <c r="I177" s="169" t="s">
        <v>90</v>
      </c>
      <c r="J177" s="28">
        <v>3488.76</v>
      </c>
      <c r="K177" s="28">
        <v>3488.76</v>
      </c>
      <c r="L177" s="65"/>
      <c r="M177" s="102"/>
      <c r="N177" s="28">
        <f t="shared" si="9"/>
        <v>3488.76</v>
      </c>
      <c r="O177" s="102"/>
    </row>
    <row r="178" spans="1:17">
      <c r="A178" s="281"/>
      <c r="B178" s="283"/>
      <c r="C178" s="285"/>
      <c r="D178" s="287"/>
      <c r="E178" s="289"/>
      <c r="F178" s="291"/>
      <c r="G178" s="289"/>
      <c r="H178" s="27">
        <v>11355</v>
      </c>
      <c r="I178" s="169" t="s">
        <v>90</v>
      </c>
      <c r="J178" s="28">
        <v>193.82</v>
      </c>
      <c r="K178" s="28">
        <v>0</v>
      </c>
      <c r="L178" s="65"/>
      <c r="M178" s="102">
        <v>193.82</v>
      </c>
      <c r="N178" s="28">
        <f t="shared" si="9"/>
        <v>0</v>
      </c>
      <c r="O178" s="102"/>
    </row>
    <row r="179" spans="1:17">
      <c r="A179" s="281"/>
      <c r="B179" s="283"/>
      <c r="C179" s="285"/>
      <c r="D179" s="287"/>
      <c r="E179" s="289"/>
      <c r="F179" s="291"/>
      <c r="G179" s="289"/>
      <c r="H179" s="27">
        <v>11357</v>
      </c>
      <c r="I179" s="169" t="s">
        <v>90</v>
      </c>
      <c r="J179" s="28">
        <v>193.82</v>
      </c>
      <c r="K179" s="28">
        <v>0</v>
      </c>
      <c r="L179" s="65"/>
      <c r="M179" s="102">
        <v>193.82</v>
      </c>
      <c r="N179" s="28">
        <f t="shared" si="9"/>
        <v>0</v>
      </c>
      <c r="O179" s="102"/>
    </row>
    <row r="180" spans="1:17">
      <c r="A180" s="281"/>
      <c r="B180" s="283"/>
      <c r="C180" s="285"/>
      <c r="D180" s="287"/>
      <c r="E180" s="289"/>
      <c r="F180" s="291"/>
      <c r="G180" s="289"/>
      <c r="H180" s="27">
        <v>11359</v>
      </c>
      <c r="I180" s="169" t="s">
        <v>90</v>
      </c>
      <c r="J180" s="28">
        <v>37019.620000000003</v>
      </c>
      <c r="K180" s="28">
        <v>35682.26</v>
      </c>
      <c r="L180" s="65"/>
      <c r="M180" s="102">
        <v>1337.36</v>
      </c>
      <c r="N180" s="28">
        <f t="shared" si="9"/>
        <v>35682.26</v>
      </c>
      <c r="O180" s="102"/>
    </row>
    <row r="181" spans="1:17">
      <c r="A181" s="281"/>
      <c r="B181" s="283"/>
      <c r="C181" s="285"/>
      <c r="D181" s="287"/>
      <c r="E181" s="289"/>
      <c r="F181" s="291"/>
      <c r="G181" s="289"/>
      <c r="H181" s="27">
        <v>11365</v>
      </c>
      <c r="I181" s="169" t="s">
        <v>102</v>
      </c>
      <c r="J181" s="28">
        <v>193.82</v>
      </c>
      <c r="K181" s="28">
        <v>193.82</v>
      </c>
      <c r="L181" s="65"/>
      <c r="M181" s="102"/>
      <c r="N181" s="28">
        <f t="shared" si="9"/>
        <v>193.82</v>
      </c>
      <c r="O181" s="102"/>
    </row>
    <row r="182" spans="1:17">
      <c r="A182" s="281"/>
      <c r="B182" s="283"/>
      <c r="C182" s="285"/>
      <c r="D182" s="287"/>
      <c r="E182" s="289"/>
      <c r="F182" s="291"/>
      <c r="G182" s="289"/>
      <c r="H182" s="27">
        <v>11368</v>
      </c>
      <c r="I182" s="169" t="s">
        <v>103</v>
      </c>
      <c r="J182" s="28">
        <v>581.46</v>
      </c>
      <c r="K182" s="28">
        <v>484.55</v>
      </c>
      <c r="L182" s="65"/>
      <c r="M182" s="102">
        <v>96.91</v>
      </c>
      <c r="N182" s="28">
        <f t="shared" si="9"/>
        <v>484.55000000000007</v>
      </c>
      <c r="O182" s="102"/>
    </row>
    <row r="183" spans="1:17">
      <c r="A183" s="281"/>
      <c r="B183" s="283"/>
      <c r="C183" s="285"/>
      <c r="D183" s="287"/>
      <c r="E183" s="289"/>
      <c r="F183" s="291"/>
      <c r="G183" s="289"/>
      <c r="H183" s="27">
        <v>11369</v>
      </c>
      <c r="I183" s="169" t="s">
        <v>103</v>
      </c>
      <c r="J183" s="28">
        <v>581.46</v>
      </c>
      <c r="K183" s="28">
        <v>387.64</v>
      </c>
      <c r="L183" s="65"/>
      <c r="M183" s="102">
        <v>193.82</v>
      </c>
      <c r="N183" s="28">
        <f t="shared" si="9"/>
        <v>387.64000000000004</v>
      </c>
      <c r="O183" s="102"/>
    </row>
    <row r="184" spans="1:17">
      <c r="A184" s="281"/>
      <c r="B184" s="283"/>
      <c r="C184" s="285"/>
      <c r="D184" s="287"/>
      <c r="E184" s="289"/>
      <c r="F184" s="291"/>
      <c r="G184" s="289"/>
      <c r="H184" s="27">
        <v>11386</v>
      </c>
      <c r="I184" s="169" t="s">
        <v>104</v>
      </c>
      <c r="J184" s="28">
        <v>193.82</v>
      </c>
      <c r="K184" s="28">
        <v>193.82</v>
      </c>
      <c r="L184" s="65"/>
      <c r="M184" s="102"/>
      <c r="N184" s="28">
        <f t="shared" si="9"/>
        <v>193.82</v>
      </c>
      <c r="O184" s="102"/>
    </row>
    <row r="185" spans="1:17">
      <c r="A185" s="281"/>
      <c r="B185" s="283"/>
      <c r="C185" s="285"/>
      <c r="D185" s="287"/>
      <c r="E185" s="289"/>
      <c r="F185" s="291"/>
      <c r="G185" s="289"/>
      <c r="H185" s="27">
        <v>11387</v>
      </c>
      <c r="I185" s="169" t="s">
        <v>104</v>
      </c>
      <c r="J185" s="28">
        <v>387.64</v>
      </c>
      <c r="K185" s="28">
        <v>387.64</v>
      </c>
      <c r="L185" s="65"/>
      <c r="M185" s="102"/>
      <c r="N185" s="28">
        <f t="shared" si="9"/>
        <v>387.64</v>
      </c>
      <c r="O185" s="102"/>
    </row>
    <row r="186" spans="1:17">
      <c r="A186" s="281"/>
      <c r="B186" s="283"/>
      <c r="C186" s="285"/>
      <c r="D186" s="287"/>
      <c r="E186" s="289"/>
      <c r="F186" s="291"/>
      <c r="G186" s="289"/>
      <c r="H186" s="27">
        <v>11412</v>
      </c>
      <c r="I186" s="169" t="s">
        <v>124</v>
      </c>
      <c r="J186" s="28">
        <v>193.82</v>
      </c>
      <c r="K186" s="28">
        <v>193.82</v>
      </c>
      <c r="L186" s="65"/>
      <c r="M186" s="102"/>
      <c r="N186" s="28">
        <f t="shared" si="9"/>
        <v>193.82</v>
      </c>
      <c r="O186" s="102"/>
    </row>
    <row r="187" spans="1:17">
      <c r="A187" s="281"/>
      <c r="B187" s="283"/>
      <c r="C187" s="285"/>
      <c r="D187" s="287"/>
      <c r="E187" s="289"/>
      <c r="F187" s="291"/>
      <c r="G187" s="289"/>
      <c r="H187" s="27">
        <v>11413</v>
      </c>
      <c r="I187" s="169" t="s">
        <v>125</v>
      </c>
      <c r="J187" s="28">
        <v>193.82</v>
      </c>
      <c r="K187" s="28">
        <v>193.82</v>
      </c>
      <c r="L187" s="65"/>
      <c r="M187" s="102"/>
      <c r="N187" s="28">
        <f t="shared" si="9"/>
        <v>193.82</v>
      </c>
      <c r="O187" s="102"/>
    </row>
    <row r="188" spans="1:17">
      <c r="A188" s="68"/>
      <c r="B188" s="111"/>
      <c r="C188" s="116"/>
      <c r="D188" s="68"/>
      <c r="E188" s="68"/>
      <c r="F188" s="153"/>
      <c r="G188" s="103"/>
      <c r="H188" s="27"/>
      <c r="I188" s="169"/>
      <c r="J188" s="28"/>
      <c r="K188" s="28"/>
      <c r="L188" s="65"/>
      <c r="M188" s="102"/>
      <c r="N188" s="28"/>
      <c r="O188" s="102"/>
    </row>
    <row r="189" spans="1:17">
      <c r="A189" s="58"/>
      <c r="B189" s="112" t="s">
        <v>13</v>
      </c>
      <c r="C189" s="118"/>
      <c r="D189" s="54"/>
      <c r="E189" s="58"/>
      <c r="F189" s="155"/>
      <c r="G189" s="58"/>
      <c r="H189" s="27"/>
      <c r="I189" s="169"/>
      <c r="J189" s="57">
        <f>SUM(J173:J187)</f>
        <v>48842.64</v>
      </c>
      <c r="K189" s="57">
        <f>SUM(K173:K187)</f>
        <v>46826.91</v>
      </c>
      <c r="L189" s="57">
        <f>SUM(L173:L187)</f>
        <v>0</v>
      </c>
      <c r="M189" s="57">
        <f>SUM(M173:M187)</f>
        <v>2015.73</v>
      </c>
      <c r="N189" s="57">
        <f>SUM(N173:N187)</f>
        <v>46826.91</v>
      </c>
      <c r="O189" s="57"/>
      <c r="Q189" s="2"/>
    </row>
    <row r="190" spans="1:17">
      <c r="A190" s="259">
        <v>18</v>
      </c>
      <c r="B190" s="261" t="s">
        <v>33</v>
      </c>
      <c r="C190" s="263" t="s">
        <v>14</v>
      </c>
      <c r="D190" s="259">
        <v>19</v>
      </c>
      <c r="E190" s="265" t="s">
        <v>97</v>
      </c>
      <c r="F190" s="267" t="s">
        <v>14</v>
      </c>
      <c r="G190" s="274" t="s">
        <v>41</v>
      </c>
      <c r="H190" s="27">
        <v>50274</v>
      </c>
      <c r="I190" s="169" t="s">
        <v>114</v>
      </c>
      <c r="J190" s="28">
        <v>252.52</v>
      </c>
      <c r="K190" s="28">
        <v>252.52</v>
      </c>
      <c r="L190" s="28"/>
      <c r="M190" s="28"/>
      <c r="N190" s="28">
        <f>J190-L190-M190</f>
        <v>252.52</v>
      </c>
      <c r="O190" s="57"/>
    </row>
    <row r="191" spans="1:17">
      <c r="A191" s="260"/>
      <c r="B191" s="262"/>
      <c r="C191" s="264"/>
      <c r="D191" s="260"/>
      <c r="E191" s="266"/>
      <c r="F191" s="268"/>
      <c r="G191" s="275"/>
      <c r="H191" s="27">
        <v>13679</v>
      </c>
      <c r="I191" s="169" t="s">
        <v>104</v>
      </c>
      <c r="J191" s="28">
        <v>1533</v>
      </c>
      <c r="K191" s="28">
        <v>1533</v>
      </c>
      <c r="L191" s="28"/>
      <c r="M191" s="28"/>
      <c r="N191" s="28">
        <f>J191-L191-M191</f>
        <v>1533</v>
      </c>
      <c r="O191" s="57"/>
    </row>
    <row r="192" spans="1:17">
      <c r="A192" s="260"/>
      <c r="B192" s="262"/>
      <c r="C192" s="264"/>
      <c r="D192" s="260"/>
      <c r="E192" s="266"/>
      <c r="F192" s="268"/>
      <c r="G192" s="275"/>
      <c r="H192" s="27"/>
      <c r="I192" s="169"/>
      <c r="J192" s="28"/>
      <c r="K192" s="28"/>
      <c r="L192" s="28"/>
      <c r="M192" s="28"/>
      <c r="N192" s="28"/>
      <c r="O192" s="57"/>
    </row>
    <row r="193" spans="1:15">
      <c r="A193" s="260"/>
      <c r="B193" s="262"/>
      <c r="C193" s="264"/>
      <c r="D193" s="260"/>
      <c r="E193" s="266"/>
      <c r="F193" s="268"/>
      <c r="G193" s="275"/>
      <c r="H193" s="27"/>
      <c r="I193" s="169"/>
      <c r="J193" s="28"/>
      <c r="K193" s="28"/>
      <c r="L193" s="28"/>
      <c r="M193" s="28"/>
      <c r="N193" s="28"/>
      <c r="O193" s="57"/>
    </row>
    <row r="194" spans="1:15">
      <c r="A194" s="68"/>
      <c r="B194" s="109"/>
      <c r="C194" s="116"/>
      <c r="D194" s="68"/>
      <c r="E194" s="82"/>
      <c r="F194" s="153"/>
      <c r="G194" s="275"/>
      <c r="H194" s="27"/>
      <c r="I194" s="169"/>
      <c r="J194" s="28"/>
      <c r="K194" s="28"/>
      <c r="L194" s="28"/>
      <c r="M194" s="28"/>
      <c r="N194" s="28"/>
      <c r="O194" s="57"/>
    </row>
    <row r="195" spans="1:15">
      <c r="A195" s="68"/>
      <c r="B195" s="109"/>
      <c r="C195" s="116"/>
      <c r="D195" s="68"/>
      <c r="E195" s="82"/>
      <c r="F195" s="153"/>
      <c r="G195" s="276"/>
      <c r="H195" s="27"/>
      <c r="I195" s="169"/>
      <c r="J195" s="28"/>
      <c r="K195" s="28"/>
      <c r="L195" s="28"/>
      <c r="M195" s="28"/>
      <c r="N195" s="28"/>
      <c r="O195" s="57"/>
    </row>
    <row r="196" spans="1:15">
      <c r="A196" s="56"/>
      <c r="B196" s="112" t="s">
        <v>13</v>
      </c>
      <c r="C196" s="117"/>
      <c r="D196" s="56"/>
      <c r="E196" s="55"/>
      <c r="F196" s="138"/>
      <c r="G196" s="55"/>
      <c r="H196" s="27"/>
      <c r="I196" s="169"/>
      <c r="J196" s="57">
        <f>SUM(J190:J193)</f>
        <v>1785.52</v>
      </c>
      <c r="K196" s="57">
        <f>SUM(K190:K193)</f>
        <v>1785.52</v>
      </c>
      <c r="L196" s="57">
        <f>SUM(L190:L193)</f>
        <v>0</v>
      </c>
      <c r="M196" s="57">
        <f>SUM(M190:M193)</f>
        <v>0</v>
      </c>
      <c r="N196" s="57">
        <f>SUM(N190:N193)</f>
        <v>1785.52</v>
      </c>
      <c r="O196" s="57"/>
    </row>
    <row r="197" spans="1:15" ht="12.75" customHeight="1">
      <c r="A197" s="259">
        <v>19</v>
      </c>
      <c r="B197" s="261" t="s">
        <v>31</v>
      </c>
      <c r="C197" s="263" t="s">
        <v>50</v>
      </c>
      <c r="D197" s="259">
        <v>601</v>
      </c>
      <c r="E197" s="265" t="s">
        <v>97</v>
      </c>
      <c r="F197" s="269" t="s">
        <v>50</v>
      </c>
      <c r="G197" s="278" t="s">
        <v>42</v>
      </c>
      <c r="H197" s="27">
        <v>2015238</v>
      </c>
      <c r="I197" s="169" t="s">
        <v>121</v>
      </c>
      <c r="J197" s="28">
        <v>1683.72</v>
      </c>
      <c r="K197" s="28">
        <v>1683.72</v>
      </c>
      <c r="L197" s="28"/>
      <c r="M197" s="28"/>
      <c r="N197" s="28">
        <f>J197-L197-M197</f>
        <v>1683.72</v>
      </c>
      <c r="O197" s="57"/>
    </row>
    <row r="198" spans="1:15">
      <c r="A198" s="260"/>
      <c r="B198" s="262"/>
      <c r="C198" s="264"/>
      <c r="D198" s="260"/>
      <c r="E198" s="266"/>
      <c r="F198" s="270"/>
      <c r="G198" s="279"/>
      <c r="H198" s="27">
        <v>2015240</v>
      </c>
      <c r="I198" s="169" t="s">
        <v>121</v>
      </c>
      <c r="J198" s="28">
        <v>684.42</v>
      </c>
      <c r="K198" s="28">
        <v>684.42</v>
      </c>
      <c r="L198" s="28"/>
      <c r="M198" s="28"/>
      <c r="N198" s="28">
        <f>J198-L198-M198</f>
        <v>684.42</v>
      </c>
      <c r="O198" s="57"/>
    </row>
    <row r="199" spans="1:15">
      <c r="A199" s="260"/>
      <c r="B199" s="262"/>
      <c r="C199" s="264"/>
      <c r="D199" s="260"/>
      <c r="E199" s="266"/>
      <c r="F199" s="270"/>
      <c r="G199" s="279"/>
      <c r="H199" s="27">
        <v>2015250</v>
      </c>
      <c r="I199" s="169" t="s">
        <v>122</v>
      </c>
      <c r="J199" s="28">
        <v>302.8</v>
      </c>
      <c r="K199" s="28">
        <v>302.8</v>
      </c>
      <c r="L199" s="28"/>
      <c r="M199" s="28"/>
      <c r="N199" s="28">
        <f>J199-L199-M199</f>
        <v>302.8</v>
      </c>
      <c r="O199" s="57"/>
    </row>
    <row r="200" spans="1:15">
      <c r="A200" s="260"/>
      <c r="B200" s="262"/>
      <c r="C200" s="264"/>
      <c r="D200" s="260"/>
      <c r="E200" s="266"/>
      <c r="F200" s="270"/>
      <c r="G200" s="279"/>
      <c r="H200" s="27">
        <v>2015269</v>
      </c>
      <c r="I200" s="169" t="s">
        <v>130</v>
      </c>
      <c r="J200" s="28">
        <v>246.51</v>
      </c>
      <c r="K200" s="28">
        <v>246.51</v>
      </c>
      <c r="L200" s="28"/>
      <c r="M200" s="28"/>
      <c r="N200" s="28">
        <f>J200-L200-M200</f>
        <v>246.51</v>
      </c>
      <c r="O200" s="57"/>
    </row>
    <row r="201" spans="1:15">
      <c r="A201" s="260"/>
      <c r="B201" s="262"/>
      <c r="C201" s="264"/>
      <c r="D201" s="260"/>
      <c r="E201" s="266"/>
      <c r="F201" s="270"/>
      <c r="G201" s="279"/>
      <c r="H201" s="27">
        <v>2015279</v>
      </c>
      <c r="I201" s="169" t="s">
        <v>129</v>
      </c>
      <c r="J201" s="28">
        <v>2339.79</v>
      </c>
      <c r="K201" s="28">
        <v>2339.79</v>
      </c>
      <c r="L201" s="28"/>
      <c r="M201" s="28"/>
      <c r="N201" s="28">
        <f>J201-L201-M201</f>
        <v>2339.79</v>
      </c>
      <c r="O201" s="57"/>
    </row>
    <row r="202" spans="1:15">
      <c r="A202" s="260"/>
      <c r="B202" s="262"/>
      <c r="C202" s="264"/>
      <c r="D202" s="260"/>
      <c r="E202" s="266"/>
      <c r="F202" s="270"/>
      <c r="G202" s="279"/>
      <c r="H202" s="27"/>
      <c r="I202" s="169"/>
      <c r="J202" s="28"/>
      <c r="K202" s="28"/>
      <c r="L202" s="28"/>
      <c r="M202" s="28"/>
      <c r="N202" s="28"/>
      <c r="O202" s="57"/>
    </row>
    <row r="203" spans="1:15">
      <c r="A203" s="56"/>
      <c r="B203" s="112" t="s">
        <v>13</v>
      </c>
      <c r="C203" s="117"/>
      <c r="D203" s="56"/>
      <c r="E203" s="55"/>
      <c r="F203" s="138"/>
      <c r="G203" s="55"/>
      <c r="H203" s="27"/>
      <c r="I203" s="169"/>
      <c r="J203" s="57">
        <f>SUM(J197:J202)</f>
        <v>5257.24</v>
      </c>
      <c r="K203" s="57">
        <f>SUM(K197:K202)</f>
        <v>5257.24</v>
      </c>
      <c r="L203" s="57">
        <f>SUM(L197:L202)</f>
        <v>0</v>
      </c>
      <c r="M203" s="57">
        <f>SUM(M197:M202)</f>
        <v>0</v>
      </c>
      <c r="N203" s="57">
        <f>SUM(N197:N202)</f>
        <v>5257.24</v>
      </c>
      <c r="O203" s="57"/>
    </row>
    <row r="204" spans="1:15" ht="12.75" customHeight="1">
      <c r="A204" s="259">
        <v>20</v>
      </c>
      <c r="B204" s="261" t="s">
        <v>120</v>
      </c>
      <c r="C204" s="263" t="s">
        <v>14</v>
      </c>
      <c r="D204" s="259">
        <v>618</v>
      </c>
      <c r="E204" s="265" t="s">
        <v>97</v>
      </c>
      <c r="F204" s="269" t="s">
        <v>14</v>
      </c>
      <c r="G204" s="278" t="s">
        <v>98</v>
      </c>
      <c r="H204" s="27">
        <v>11522</v>
      </c>
      <c r="I204" s="169" t="s">
        <v>99</v>
      </c>
      <c r="J204" s="28">
        <v>585.1</v>
      </c>
      <c r="K204" s="28">
        <v>585.1</v>
      </c>
      <c r="L204" s="28"/>
      <c r="M204" s="28"/>
      <c r="N204" s="28">
        <f>J204-L204-M204</f>
        <v>585.1</v>
      </c>
      <c r="O204" s="57"/>
    </row>
    <row r="205" spans="1:15">
      <c r="A205" s="260"/>
      <c r="B205" s="262"/>
      <c r="C205" s="264"/>
      <c r="D205" s="260"/>
      <c r="E205" s="266"/>
      <c r="F205" s="270"/>
      <c r="G205" s="279"/>
      <c r="H205" s="27"/>
      <c r="I205" s="169"/>
      <c r="J205" s="28"/>
      <c r="K205" s="28"/>
      <c r="L205" s="28"/>
      <c r="M205" s="28"/>
      <c r="N205" s="28"/>
      <c r="O205" s="57"/>
    </row>
    <row r="206" spans="1:15">
      <c r="A206" s="260"/>
      <c r="B206" s="262"/>
      <c r="C206" s="264"/>
      <c r="D206" s="260"/>
      <c r="E206" s="266"/>
      <c r="F206" s="270"/>
      <c r="G206" s="279"/>
      <c r="H206" s="27"/>
      <c r="I206" s="169"/>
      <c r="J206" s="28"/>
      <c r="K206" s="28"/>
      <c r="L206" s="28"/>
      <c r="M206" s="28"/>
      <c r="N206" s="28"/>
      <c r="O206" s="57"/>
    </row>
    <row r="207" spans="1:15">
      <c r="A207" s="260"/>
      <c r="B207" s="262"/>
      <c r="C207" s="264"/>
      <c r="D207" s="260"/>
      <c r="E207" s="266"/>
      <c r="F207" s="270"/>
      <c r="G207" s="279"/>
      <c r="H207" s="27"/>
      <c r="I207" s="169"/>
      <c r="J207" s="28"/>
      <c r="K207" s="28"/>
      <c r="L207" s="28"/>
      <c r="M207" s="28"/>
      <c r="N207" s="28"/>
      <c r="O207" s="57"/>
    </row>
    <row r="208" spans="1:15">
      <c r="A208" s="260"/>
      <c r="B208" s="273"/>
      <c r="C208" s="264"/>
      <c r="D208" s="260"/>
      <c r="E208" s="266"/>
      <c r="F208" s="270"/>
      <c r="G208" s="279"/>
      <c r="H208" s="27"/>
      <c r="I208" s="169"/>
      <c r="J208" s="28"/>
      <c r="K208" s="28"/>
      <c r="L208" s="28"/>
      <c r="M208" s="28"/>
      <c r="N208" s="28"/>
      <c r="O208" s="57"/>
    </row>
    <row r="209" spans="1:15">
      <c r="A209" s="56"/>
      <c r="B209" s="112" t="s">
        <v>13</v>
      </c>
      <c r="C209" s="117"/>
      <c r="D209" s="56"/>
      <c r="E209" s="55"/>
      <c r="F209" s="138"/>
      <c r="G209" s="55"/>
      <c r="H209" s="27"/>
      <c r="I209" s="169"/>
      <c r="J209" s="57">
        <f>SUM(J204:J208)</f>
        <v>585.1</v>
      </c>
      <c r="K209" s="57">
        <f>SUM(K204:K208)</f>
        <v>585.1</v>
      </c>
      <c r="L209" s="57">
        <f>SUM(L204:L208)</f>
        <v>0</v>
      </c>
      <c r="M209" s="57">
        <f>SUM(M204:M208)</f>
        <v>0</v>
      </c>
      <c r="N209" s="57">
        <f>SUM(N204:N208)</f>
        <v>585.1</v>
      </c>
      <c r="O209" s="57"/>
    </row>
    <row r="210" spans="1:15" ht="12.75" customHeight="1">
      <c r="A210" s="259">
        <v>21</v>
      </c>
      <c r="B210" s="261" t="s">
        <v>76</v>
      </c>
      <c r="C210" s="263" t="s">
        <v>77</v>
      </c>
      <c r="D210" s="259">
        <v>550</v>
      </c>
      <c r="E210" s="265" t="s">
        <v>97</v>
      </c>
      <c r="F210" s="269" t="s">
        <v>77</v>
      </c>
      <c r="G210" s="278" t="s">
        <v>82</v>
      </c>
      <c r="H210" s="27">
        <v>12000156</v>
      </c>
      <c r="I210" s="169" t="s">
        <v>131</v>
      </c>
      <c r="J210" s="28">
        <v>210</v>
      </c>
      <c r="K210" s="28">
        <v>210</v>
      </c>
      <c r="L210" s="28"/>
      <c r="M210" s="28"/>
      <c r="N210" s="28">
        <f>J210-L210-M210</f>
        <v>210</v>
      </c>
      <c r="O210" s="57"/>
    </row>
    <row r="211" spans="1:15">
      <c r="A211" s="260"/>
      <c r="B211" s="262"/>
      <c r="C211" s="264"/>
      <c r="D211" s="260"/>
      <c r="E211" s="266"/>
      <c r="F211" s="270"/>
      <c r="G211" s="279"/>
      <c r="H211" s="27"/>
      <c r="I211" s="169"/>
      <c r="J211" s="28"/>
      <c r="K211" s="28"/>
      <c r="L211" s="28"/>
      <c r="M211" s="28"/>
      <c r="N211" s="28"/>
      <c r="O211" s="57"/>
    </row>
    <row r="212" spans="1:15">
      <c r="A212" s="260"/>
      <c r="B212" s="262"/>
      <c r="C212" s="264"/>
      <c r="D212" s="260"/>
      <c r="E212" s="266"/>
      <c r="F212" s="270"/>
      <c r="G212" s="279"/>
      <c r="H212" s="27"/>
      <c r="I212" s="169"/>
      <c r="J212" s="28"/>
      <c r="K212" s="28"/>
      <c r="L212" s="28"/>
      <c r="M212" s="28"/>
      <c r="N212" s="28"/>
      <c r="O212" s="57"/>
    </row>
    <row r="213" spans="1:15">
      <c r="A213" s="260"/>
      <c r="B213" s="262"/>
      <c r="C213" s="264"/>
      <c r="D213" s="260"/>
      <c r="E213" s="266"/>
      <c r="F213" s="270"/>
      <c r="G213" s="279"/>
      <c r="H213" s="27"/>
      <c r="I213" s="169"/>
      <c r="J213" s="28"/>
      <c r="K213" s="28"/>
      <c r="L213" s="28"/>
      <c r="M213" s="28"/>
      <c r="N213" s="28"/>
      <c r="O213" s="57"/>
    </row>
    <row r="214" spans="1:15">
      <c r="A214" s="260"/>
      <c r="B214" s="273"/>
      <c r="C214" s="264"/>
      <c r="D214" s="260"/>
      <c r="E214" s="266"/>
      <c r="F214" s="270"/>
      <c r="G214" s="279"/>
      <c r="H214" s="27"/>
      <c r="I214" s="169"/>
      <c r="J214" s="28"/>
      <c r="K214" s="28"/>
      <c r="L214" s="28"/>
      <c r="M214" s="28"/>
      <c r="N214" s="28"/>
      <c r="O214" s="57"/>
    </row>
    <row r="215" spans="1:15">
      <c r="A215" s="56"/>
      <c r="B215" s="112" t="s">
        <v>13</v>
      </c>
      <c r="C215" s="117"/>
      <c r="D215" s="56"/>
      <c r="E215" s="55"/>
      <c r="F215" s="138"/>
      <c r="G215" s="55"/>
      <c r="H215" s="27"/>
      <c r="I215" s="169"/>
      <c r="J215" s="57">
        <f>SUM(J210:J214)</f>
        <v>210</v>
      </c>
      <c r="K215" s="57">
        <f>SUM(K210:K214)</f>
        <v>210</v>
      </c>
      <c r="L215" s="57">
        <f>SUM(L210:L214)</f>
        <v>0</v>
      </c>
      <c r="M215" s="57">
        <f>SUM(M210:M214)</f>
        <v>0</v>
      </c>
      <c r="N215" s="57">
        <f>SUM(N210:N214)</f>
        <v>210</v>
      </c>
      <c r="O215" s="57"/>
    </row>
    <row r="216" spans="1:15" ht="12.75" customHeight="1">
      <c r="A216" s="259">
        <v>22</v>
      </c>
      <c r="B216" s="261" t="s">
        <v>126</v>
      </c>
      <c r="C216" s="271" t="s">
        <v>127</v>
      </c>
      <c r="D216" s="259">
        <v>637</v>
      </c>
      <c r="E216" s="265" t="s">
        <v>97</v>
      </c>
      <c r="F216" s="271" t="s">
        <v>127</v>
      </c>
      <c r="G216" s="274" t="s">
        <v>128</v>
      </c>
      <c r="H216" s="27">
        <v>971</v>
      </c>
      <c r="I216" s="169" t="s">
        <v>129</v>
      </c>
      <c r="J216" s="28">
        <v>5888.06</v>
      </c>
      <c r="K216" s="28">
        <v>5888.06</v>
      </c>
      <c r="L216" s="28"/>
      <c r="M216" s="28"/>
      <c r="N216" s="28">
        <f>J216-L216-M216</f>
        <v>5888.06</v>
      </c>
      <c r="O216" s="57"/>
    </row>
    <row r="217" spans="1:15">
      <c r="A217" s="260"/>
      <c r="B217" s="262"/>
      <c r="C217" s="272"/>
      <c r="D217" s="260"/>
      <c r="E217" s="266"/>
      <c r="F217" s="272"/>
      <c r="G217" s="275"/>
      <c r="H217" s="27"/>
      <c r="I217" s="169"/>
      <c r="J217" s="28"/>
      <c r="K217" s="28"/>
      <c r="L217" s="28"/>
      <c r="M217" s="28"/>
      <c r="N217" s="28"/>
      <c r="O217" s="57"/>
    </row>
    <row r="218" spans="1:15">
      <c r="A218" s="260"/>
      <c r="B218" s="262"/>
      <c r="C218" s="272"/>
      <c r="D218" s="260"/>
      <c r="E218" s="266"/>
      <c r="F218" s="272"/>
      <c r="G218" s="275"/>
      <c r="H218" s="27"/>
      <c r="I218" s="169"/>
      <c r="J218" s="28"/>
      <c r="K218" s="28"/>
      <c r="L218" s="28"/>
      <c r="M218" s="28"/>
      <c r="N218" s="28"/>
      <c r="O218" s="57"/>
    </row>
    <row r="219" spans="1:15">
      <c r="A219" s="68"/>
      <c r="B219" s="109"/>
      <c r="C219" s="163"/>
      <c r="D219" s="68"/>
      <c r="E219" s="82"/>
      <c r="F219" s="153"/>
      <c r="G219" s="275"/>
      <c r="H219" s="27"/>
      <c r="I219" s="169"/>
      <c r="J219" s="28"/>
      <c r="K219" s="28"/>
      <c r="L219" s="28"/>
      <c r="M219" s="28"/>
      <c r="N219" s="28"/>
      <c r="O219" s="57"/>
    </row>
    <row r="220" spans="1:15">
      <c r="A220" s="68"/>
      <c r="B220" s="109"/>
      <c r="C220" s="116"/>
      <c r="D220" s="68"/>
      <c r="E220" s="82"/>
      <c r="F220" s="153"/>
      <c r="G220" s="276"/>
      <c r="H220" s="27"/>
      <c r="I220" s="169"/>
      <c r="J220" s="28"/>
      <c r="K220" s="28"/>
      <c r="L220" s="28"/>
      <c r="M220" s="28"/>
      <c r="N220" s="28"/>
      <c r="O220" s="57"/>
    </row>
    <row r="221" spans="1:15">
      <c r="A221" s="54"/>
      <c r="B221" s="112" t="s">
        <v>13</v>
      </c>
      <c r="C221" s="117"/>
      <c r="D221" s="56"/>
      <c r="E221" s="55"/>
      <c r="F221" s="138"/>
      <c r="G221" s="55"/>
      <c r="H221" s="27"/>
      <c r="I221" s="169"/>
      <c r="J221" s="57">
        <f>SUM(J216:J218)</f>
        <v>5888.06</v>
      </c>
      <c r="K221" s="57">
        <f>SUM(K216:K218)</f>
        <v>5888.06</v>
      </c>
      <c r="L221" s="57">
        <f>SUM(L216:L218)</f>
        <v>0</v>
      </c>
      <c r="M221" s="57">
        <f>SUM(M216:M218)</f>
        <v>0</v>
      </c>
      <c r="N221" s="57">
        <f>SUM(N216:N218)</f>
        <v>5888.06</v>
      </c>
      <c r="O221" s="57"/>
    </row>
    <row r="222" spans="1:15" ht="12.75" customHeight="1">
      <c r="A222" s="259">
        <v>23</v>
      </c>
      <c r="B222" s="261" t="s">
        <v>105</v>
      </c>
      <c r="C222" s="263" t="s">
        <v>14</v>
      </c>
      <c r="D222" s="259">
        <v>639</v>
      </c>
      <c r="E222" s="265" t="s">
        <v>97</v>
      </c>
      <c r="F222" s="267" t="s">
        <v>14</v>
      </c>
      <c r="G222" s="274" t="s">
        <v>54</v>
      </c>
      <c r="H222" s="27">
        <v>19</v>
      </c>
      <c r="I222" s="169" t="s">
        <v>100</v>
      </c>
      <c r="J222" s="28">
        <v>13577.04</v>
      </c>
      <c r="K222" s="28">
        <v>13577.04</v>
      </c>
      <c r="L222" s="28"/>
      <c r="M222" s="28"/>
      <c r="N222" s="28">
        <f>J222-L222-M222</f>
        <v>13577.04</v>
      </c>
      <c r="O222" s="57"/>
    </row>
    <row r="223" spans="1:15">
      <c r="A223" s="260"/>
      <c r="B223" s="262"/>
      <c r="C223" s="264"/>
      <c r="D223" s="260"/>
      <c r="E223" s="266"/>
      <c r="F223" s="268"/>
      <c r="G223" s="275"/>
      <c r="H223" s="27"/>
      <c r="I223" s="169"/>
      <c r="J223" s="28"/>
      <c r="K223" s="28"/>
      <c r="L223" s="28"/>
      <c r="M223" s="28"/>
      <c r="N223" s="28"/>
      <c r="O223" s="57"/>
    </row>
    <row r="224" spans="1:15">
      <c r="A224" s="260"/>
      <c r="B224" s="262"/>
      <c r="C224" s="264"/>
      <c r="D224" s="260"/>
      <c r="E224" s="266"/>
      <c r="F224" s="268"/>
      <c r="G224" s="275"/>
      <c r="H224" s="27"/>
      <c r="I224" s="169"/>
      <c r="J224" s="28"/>
      <c r="K224" s="28"/>
      <c r="L224" s="28"/>
      <c r="M224" s="28"/>
      <c r="N224" s="28"/>
      <c r="O224" s="57"/>
    </row>
    <row r="225" spans="1:15">
      <c r="A225" s="68"/>
      <c r="B225" s="109"/>
      <c r="C225" s="116"/>
      <c r="D225" s="68"/>
      <c r="E225" s="82"/>
      <c r="F225" s="153"/>
      <c r="G225" s="275"/>
      <c r="H225" s="27"/>
      <c r="I225" s="169"/>
      <c r="J225" s="28"/>
      <c r="K225" s="28"/>
      <c r="L225" s="28"/>
      <c r="M225" s="28"/>
      <c r="N225" s="28"/>
      <c r="O225" s="57"/>
    </row>
    <row r="226" spans="1:15">
      <c r="A226" s="68"/>
      <c r="B226" s="109"/>
      <c r="C226" s="116"/>
      <c r="D226" s="68"/>
      <c r="E226" s="82"/>
      <c r="F226" s="153"/>
      <c r="G226" s="276"/>
      <c r="H226" s="27"/>
      <c r="I226" s="169"/>
      <c r="J226" s="28"/>
      <c r="K226" s="28"/>
      <c r="L226" s="28"/>
      <c r="M226" s="28"/>
      <c r="N226" s="28"/>
      <c r="O226" s="57"/>
    </row>
    <row r="227" spans="1:15">
      <c r="A227" s="54"/>
      <c r="B227" s="112" t="s">
        <v>13</v>
      </c>
      <c r="C227" s="117"/>
      <c r="D227" s="56"/>
      <c r="E227" s="55"/>
      <c r="F227" s="138"/>
      <c r="G227" s="55"/>
      <c r="H227" s="27"/>
      <c r="I227" s="169"/>
      <c r="J227" s="57">
        <f>SUM(J222:J224)</f>
        <v>13577.04</v>
      </c>
      <c r="K227" s="57">
        <f>SUM(K222:K224)</f>
        <v>13577.04</v>
      </c>
      <c r="L227" s="57">
        <f>SUM(L222:L224)</f>
        <v>0</v>
      </c>
      <c r="M227" s="57">
        <f>SUM(M222:M224)</f>
        <v>0</v>
      </c>
      <c r="N227" s="57">
        <f>SUM(N222:N224)</f>
        <v>13577.04</v>
      </c>
      <c r="O227" s="57"/>
    </row>
    <row r="228" spans="1:15" ht="12.75" customHeight="1">
      <c r="A228" s="259">
        <v>24</v>
      </c>
      <c r="B228" s="261" t="s">
        <v>141</v>
      </c>
      <c r="C228" s="263" t="s">
        <v>14</v>
      </c>
      <c r="D228" s="259">
        <v>822</v>
      </c>
      <c r="E228" s="265" t="s">
        <v>97</v>
      </c>
      <c r="F228" s="267" t="s">
        <v>14</v>
      </c>
      <c r="G228" s="274" t="s">
        <v>142</v>
      </c>
      <c r="H228" s="27">
        <v>1651</v>
      </c>
      <c r="I228" s="169" t="s">
        <v>135</v>
      </c>
      <c r="J228" s="28">
        <v>959.8</v>
      </c>
      <c r="K228" s="28">
        <v>959.8</v>
      </c>
      <c r="L228" s="28"/>
      <c r="M228" s="28"/>
      <c r="N228" s="28">
        <f>J228-L228-M228</f>
        <v>959.8</v>
      </c>
      <c r="O228" s="57"/>
    </row>
    <row r="229" spans="1:15">
      <c r="A229" s="260"/>
      <c r="B229" s="262"/>
      <c r="C229" s="264"/>
      <c r="D229" s="260"/>
      <c r="E229" s="266"/>
      <c r="F229" s="268"/>
      <c r="G229" s="275"/>
      <c r="H229" s="27"/>
      <c r="I229" s="169"/>
      <c r="J229" s="28"/>
      <c r="K229" s="28"/>
      <c r="L229" s="28"/>
      <c r="M229" s="28"/>
      <c r="N229" s="28"/>
      <c r="O229" s="57"/>
    </row>
    <row r="230" spans="1:15">
      <c r="A230" s="260"/>
      <c r="B230" s="262"/>
      <c r="C230" s="264"/>
      <c r="D230" s="260"/>
      <c r="E230" s="266"/>
      <c r="F230" s="268"/>
      <c r="G230" s="275"/>
      <c r="H230" s="27"/>
      <c r="I230" s="169"/>
      <c r="J230" s="28"/>
      <c r="K230" s="28"/>
      <c r="L230" s="28"/>
      <c r="M230" s="28"/>
      <c r="N230" s="28"/>
      <c r="O230" s="57"/>
    </row>
    <row r="231" spans="1:15">
      <c r="A231" s="68"/>
      <c r="B231" s="109"/>
      <c r="C231" s="116"/>
      <c r="D231" s="68"/>
      <c r="E231" s="82"/>
      <c r="F231" s="153"/>
      <c r="G231" s="275"/>
      <c r="H231" s="27"/>
      <c r="I231" s="169"/>
      <c r="J231" s="28"/>
      <c r="K231" s="28"/>
      <c r="L231" s="28"/>
      <c r="M231" s="28"/>
      <c r="N231" s="28"/>
      <c r="O231" s="57"/>
    </row>
    <row r="232" spans="1:15">
      <c r="A232" s="68"/>
      <c r="B232" s="109"/>
      <c r="C232" s="116"/>
      <c r="D232" s="68"/>
      <c r="E232" s="82"/>
      <c r="F232" s="153"/>
      <c r="G232" s="276"/>
      <c r="H232" s="27"/>
      <c r="I232" s="169"/>
      <c r="J232" s="28"/>
      <c r="K232" s="28"/>
      <c r="L232" s="28"/>
      <c r="M232" s="28"/>
      <c r="N232" s="28"/>
      <c r="O232" s="57"/>
    </row>
    <row r="233" spans="1:15">
      <c r="A233" s="54"/>
      <c r="B233" s="112" t="s">
        <v>13</v>
      </c>
      <c r="C233" s="117"/>
      <c r="D233" s="56"/>
      <c r="E233" s="55"/>
      <c r="F233" s="138"/>
      <c r="G233" s="55"/>
      <c r="H233" s="27"/>
      <c r="I233" s="169"/>
      <c r="J233" s="57">
        <f>SUM(J228:J230)</f>
        <v>959.8</v>
      </c>
      <c r="K233" s="57">
        <f>SUM(K228:K230)</f>
        <v>959.8</v>
      </c>
      <c r="L233" s="57">
        <f>SUM(L228:L230)</f>
        <v>0</v>
      </c>
      <c r="M233" s="57">
        <f>SUM(M228:M230)</f>
        <v>0</v>
      </c>
      <c r="N233" s="57">
        <f>SUM(N228:N230)</f>
        <v>959.8</v>
      </c>
      <c r="O233" s="57"/>
    </row>
    <row r="234" spans="1:15" ht="12.75" customHeight="1">
      <c r="A234" s="259">
        <v>25</v>
      </c>
      <c r="B234" s="261" t="s">
        <v>34</v>
      </c>
      <c r="C234" s="263" t="s">
        <v>19</v>
      </c>
      <c r="D234" s="259">
        <v>28</v>
      </c>
      <c r="E234" s="265" t="s">
        <v>97</v>
      </c>
      <c r="F234" s="267" t="s">
        <v>19</v>
      </c>
      <c r="G234" s="274" t="s">
        <v>47</v>
      </c>
      <c r="H234" s="27">
        <v>4655</v>
      </c>
      <c r="I234" s="169" t="s">
        <v>100</v>
      </c>
      <c r="J234" s="28">
        <v>615.02</v>
      </c>
      <c r="K234" s="28">
        <v>615.02</v>
      </c>
      <c r="L234" s="28"/>
      <c r="M234" s="28"/>
      <c r="N234" s="28">
        <f>J234-L234-M234</f>
        <v>615.02</v>
      </c>
      <c r="O234" s="57"/>
    </row>
    <row r="235" spans="1:15">
      <c r="A235" s="260"/>
      <c r="B235" s="262"/>
      <c r="C235" s="264"/>
      <c r="D235" s="260"/>
      <c r="E235" s="266"/>
      <c r="F235" s="268"/>
      <c r="G235" s="275"/>
      <c r="H235" s="27">
        <v>757</v>
      </c>
      <c r="I235" s="169" t="s">
        <v>123</v>
      </c>
      <c r="J235" s="28">
        <v>3689.82</v>
      </c>
      <c r="K235" s="28">
        <v>3689.82</v>
      </c>
      <c r="L235" s="28"/>
      <c r="M235" s="28"/>
      <c r="N235" s="28">
        <f>J235-L235-M235</f>
        <v>3689.82</v>
      </c>
      <c r="O235" s="57"/>
    </row>
    <row r="236" spans="1:15">
      <c r="A236" s="260"/>
      <c r="B236" s="262"/>
      <c r="C236" s="264"/>
      <c r="D236" s="260"/>
      <c r="E236" s="266"/>
      <c r="F236" s="268"/>
      <c r="G236" s="275"/>
      <c r="H236" s="27"/>
      <c r="I236" s="169"/>
      <c r="J236" s="28"/>
      <c r="K236" s="28"/>
      <c r="L236" s="28"/>
      <c r="M236" s="28"/>
      <c r="N236" s="28"/>
      <c r="O236" s="57"/>
    </row>
    <row r="237" spans="1:15">
      <c r="A237" s="68"/>
      <c r="B237" s="109"/>
      <c r="C237" s="116"/>
      <c r="D237" s="68"/>
      <c r="E237" s="82"/>
      <c r="F237" s="153"/>
      <c r="G237" s="275"/>
      <c r="H237" s="27"/>
      <c r="I237" s="169"/>
      <c r="J237" s="28"/>
      <c r="K237" s="28"/>
      <c r="L237" s="28"/>
      <c r="M237" s="28"/>
      <c r="N237" s="28"/>
      <c r="O237" s="57"/>
    </row>
    <row r="238" spans="1:15">
      <c r="A238" s="68"/>
      <c r="B238" s="109"/>
      <c r="C238" s="116"/>
      <c r="D238" s="68"/>
      <c r="E238" s="82"/>
      <c r="F238" s="153"/>
      <c r="G238" s="276"/>
      <c r="H238" s="27"/>
      <c r="I238" s="169"/>
      <c r="J238" s="28"/>
      <c r="K238" s="28"/>
      <c r="L238" s="28"/>
      <c r="M238" s="28"/>
      <c r="N238" s="28"/>
      <c r="O238" s="57"/>
    </row>
    <row r="239" spans="1:15">
      <c r="A239" s="54"/>
      <c r="B239" s="112" t="s">
        <v>13</v>
      </c>
      <c r="C239" s="117"/>
      <c r="D239" s="56"/>
      <c r="E239" s="55"/>
      <c r="F239" s="138"/>
      <c r="G239" s="55"/>
      <c r="H239" s="27"/>
      <c r="I239" s="169"/>
      <c r="J239" s="57">
        <f>SUM(J234:J236)</f>
        <v>4304.84</v>
      </c>
      <c r="K239" s="57">
        <f>SUM(K234:K236)</f>
        <v>4304.84</v>
      </c>
      <c r="L239" s="57">
        <f>SUM(L234:L236)</f>
        <v>0</v>
      </c>
      <c r="M239" s="57">
        <f>SUM(M234:M236)</f>
        <v>0</v>
      </c>
      <c r="N239" s="57">
        <f>SUM(N234:N236)</f>
        <v>4304.84</v>
      </c>
      <c r="O239" s="57"/>
    </row>
    <row r="240" spans="1:15" ht="12.75" customHeight="1">
      <c r="A240" s="259">
        <v>26</v>
      </c>
      <c r="B240" s="261" t="s">
        <v>59</v>
      </c>
      <c r="C240" s="263" t="s">
        <v>84</v>
      </c>
      <c r="D240" s="259">
        <v>847</v>
      </c>
      <c r="E240" s="265" t="s">
        <v>97</v>
      </c>
      <c r="F240" s="267" t="s">
        <v>84</v>
      </c>
      <c r="G240" s="274" t="s">
        <v>60</v>
      </c>
      <c r="H240" s="27">
        <v>131</v>
      </c>
      <c r="I240" s="169" t="s">
        <v>125</v>
      </c>
      <c r="J240" s="28">
        <v>1871.1</v>
      </c>
      <c r="K240" s="28">
        <v>1871.1</v>
      </c>
      <c r="L240" s="28"/>
      <c r="M240" s="28"/>
      <c r="N240" s="28">
        <f>J240-L240-M240</f>
        <v>1871.1</v>
      </c>
      <c r="O240" s="57"/>
    </row>
    <row r="241" spans="1:15">
      <c r="A241" s="260"/>
      <c r="B241" s="262"/>
      <c r="C241" s="264"/>
      <c r="D241" s="260"/>
      <c r="E241" s="266"/>
      <c r="F241" s="268"/>
      <c r="G241" s="275"/>
      <c r="H241" s="27"/>
      <c r="I241" s="169"/>
      <c r="J241" s="28"/>
      <c r="K241" s="28"/>
      <c r="L241" s="28"/>
      <c r="M241" s="28"/>
      <c r="N241" s="28"/>
      <c r="O241" s="57"/>
    </row>
    <row r="242" spans="1:15">
      <c r="A242" s="260"/>
      <c r="B242" s="262"/>
      <c r="C242" s="264"/>
      <c r="D242" s="260"/>
      <c r="E242" s="266"/>
      <c r="F242" s="268"/>
      <c r="G242" s="275"/>
      <c r="H242" s="27"/>
      <c r="I242" s="169"/>
      <c r="J242" s="28"/>
      <c r="K242" s="28"/>
      <c r="L242" s="28"/>
      <c r="M242" s="28"/>
      <c r="N242" s="28"/>
      <c r="O242" s="57"/>
    </row>
    <row r="243" spans="1:15">
      <c r="A243" s="68"/>
      <c r="B243" s="109"/>
      <c r="C243" s="116"/>
      <c r="D243" s="68"/>
      <c r="E243" s="82"/>
      <c r="F243" s="153"/>
      <c r="G243" s="275"/>
      <c r="H243" s="27"/>
      <c r="I243" s="169"/>
      <c r="J243" s="28"/>
      <c r="K243" s="28"/>
      <c r="L243" s="28"/>
      <c r="M243" s="28"/>
      <c r="N243" s="28"/>
      <c r="O243" s="57"/>
    </row>
    <row r="244" spans="1:15">
      <c r="A244" s="68"/>
      <c r="B244" s="109"/>
      <c r="C244" s="116"/>
      <c r="D244" s="68"/>
      <c r="E244" s="82"/>
      <c r="F244" s="153"/>
      <c r="G244" s="276"/>
      <c r="H244" s="27"/>
      <c r="I244" s="169"/>
      <c r="J244" s="28"/>
      <c r="K244" s="28"/>
      <c r="L244" s="28"/>
      <c r="M244" s="28"/>
      <c r="N244" s="28"/>
      <c r="O244" s="57"/>
    </row>
    <row r="245" spans="1:15">
      <c r="A245" s="54"/>
      <c r="B245" s="112" t="s">
        <v>13</v>
      </c>
      <c r="C245" s="117"/>
      <c r="D245" s="56"/>
      <c r="E245" s="55"/>
      <c r="F245" s="138"/>
      <c r="G245" s="55"/>
      <c r="H245" s="27"/>
      <c r="I245" s="169"/>
      <c r="J245" s="57">
        <f>SUM(J240:J242)</f>
        <v>1871.1</v>
      </c>
      <c r="K245" s="57">
        <f>SUM(K240:K242)</f>
        <v>1871.1</v>
      </c>
      <c r="L245" s="57">
        <f>SUM(L240:L242)</f>
        <v>0</v>
      </c>
      <c r="M245" s="57">
        <f>SUM(M240:M242)</f>
        <v>0</v>
      </c>
      <c r="N245" s="57">
        <f>SUM(N240:N242)</f>
        <v>1871.1</v>
      </c>
      <c r="O245" s="57"/>
    </row>
    <row r="246" spans="1:15" ht="12.75" customHeight="1">
      <c r="A246" s="259">
        <v>27</v>
      </c>
      <c r="B246" s="261" t="s">
        <v>70</v>
      </c>
      <c r="C246" s="263" t="s">
        <v>14</v>
      </c>
      <c r="D246" s="259">
        <v>199</v>
      </c>
      <c r="E246" s="265" t="s">
        <v>97</v>
      </c>
      <c r="F246" s="267" t="s">
        <v>14</v>
      </c>
      <c r="G246" s="274" t="s">
        <v>71</v>
      </c>
      <c r="H246" s="27">
        <v>3720</v>
      </c>
      <c r="I246" s="169" t="s">
        <v>90</v>
      </c>
      <c r="J246" s="28">
        <v>1056.4000000000001</v>
      </c>
      <c r="K246" s="28">
        <v>1056.4000000000001</v>
      </c>
      <c r="L246" s="28"/>
      <c r="M246" s="28"/>
      <c r="N246" s="28">
        <f>J246-L246-M246</f>
        <v>1056.4000000000001</v>
      </c>
      <c r="O246" s="57"/>
    </row>
    <row r="247" spans="1:15">
      <c r="A247" s="260"/>
      <c r="B247" s="262"/>
      <c r="C247" s="264"/>
      <c r="D247" s="260"/>
      <c r="E247" s="266"/>
      <c r="F247" s="268"/>
      <c r="G247" s="275"/>
      <c r="H247" s="27">
        <v>3748</v>
      </c>
      <c r="I247" s="169" t="s">
        <v>104</v>
      </c>
      <c r="J247" s="28">
        <v>1056.4000000000001</v>
      </c>
      <c r="K247" s="28">
        <v>1056.4000000000001</v>
      </c>
      <c r="L247" s="28"/>
      <c r="M247" s="28"/>
      <c r="N247" s="28">
        <f>J247-L247-M247</f>
        <v>1056.4000000000001</v>
      </c>
      <c r="O247" s="57"/>
    </row>
    <row r="248" spans="1:15">
      <c r="A248" s="260"/>
      <c r="B248" s="262"/>
      <c r="C248" s="264"/>
      <c r="D248" s="260"/>
      <c r="E248" s="266"/>
      <c r="F248" s="268"/>
      <c r="G248" s="275"/>
      <c r="H248" s="27">
        <v>3776</v>
      </c>
      <c r="I248" s="169" t="s">
        <v>131</v>
      </c>
      <c r="J248" s="28">
        <v>1056.4000000000001</v>
      </c>
      <c r="K248" s="28">
        <v>1056.4000000000001</v>
      </c>
      <c r="L248" s="28"/>
      <c r="M248" s="28"/>
      <c r="N248" s="28">
        <f>J248-L248-M248</f>
        <v>1056.4000000000001</v>
      </c>
      <c r="O248" s="57"/>
    </row>
    <row r="249" spans="1:15">
      <c r="A249" s="68"/>
      <c r="B249" s="109"/>
      <c r="C249" s="116"/>
      <c r="D249" s="68"/>
      <c r="E249" s="82"/>
      <c r="F249" s="153"/>
      <c r="G249" s="275"/>
      <c r="H249" s="27"/>
      <c r="I249" s="169"/>
      <c r="J249" s="28"/>
      <c r="K249" s="28"/>
      <c r="L249" s="28"/>
      <c r="M249" s="28"/>
      <c r="N249" s="28"/>
      <c r="O249" s="57"/>
    </row>
    <row r="250" spans="1:15">
      <c r="A250" s="68"/>
      <c r="B250" s="109"/>
      <c r="C250" s="116"/>
      <c r="D250" s="68"/>
      <c r="E250" s="82"/>
      <c r="F250" s="153"/>
      <c r="G250" s="276"/>
      <c r="H250" s="27"/>
      <c r="I250" s="169"/>
      <c r="J250" s="28"/>
      <c r="K250" s="28"/>
      <c r="L250" s="28"/>
      <c r="M250" s="28"/>
      <c r="N250" s="28"/>
      <c r="O250" s="57"/>
    </row>
    <row r="251" spans="1:15">
      <c r="A251" s="54"/>
      <c r="B251" s="112" t="s">
        <v>13</v>
      </c>
      <c r="C251" s="117"/>
      <c r="D251" s="56"/>
      <c r="E251" s="55"/>
      <c r="F251" s="138"/>
      <c r="G251" s="55"/>
      <c r="H251" s="27"/>
      <c r="I251" s="169"/>
      <c r="J251" s="57">
        <f>SUM(J246:J248)</f>
        <v>3169.2000000000003</v>
      </c>
      <c r="K251" s="57">
        <f>SUM(K246:K248)</f>
        <v>3169.2000000000003</v>
      </c>
      <c r="L251" s="57">
        <f>SUM(L246:L248)</f>
        <v>0</v>
      </c>
      <c r="M251" s="57">
        <f>SUM(M246:M248)</f>
        <v>0</v>
      </c>
      <c r="N251" s="57">
        <f>SUM(N246:N248)</f>
        <v>3169.2000000000003</v>
      </c>
      <c r="O251" s="57"/>
    </row>
    <row r="252" spans="1:15" ht="12.75" customHeight="1">
      <c r="A252" s="259">
        <v>28</v>
      </c>
      <c r="B252" s="261" t="s">
        <v>132</v>
      </c>
      <c r="C252" s="263" t="s">
        <v>14</v>
      </c>
      <c r="D252" s="259">
        <v>844</v>
      </c>
      <c r="E252" s="265" t="s">
        <v>97</v>
      </c>
      <c r="F252" s="267" t="s">
        <v>14</v>
      </c>
      <c r="G252" s="274" t="s">
        <v>133</v>
      </c>
      <c r="H252" s="27">
        <v>7940</v>
      </c>
      <c r="I252" s="169" t="s">
        <v>134</v>
      </c>
      <c r="J252" s="28">
        <v>1263.6600000000001</v>
      </c>
      <c r="K252" s="28">
        <v>1263.6600000000001</v>
      </c>
      <c r="L252" s="28"/>
      <c r="M252" s="28"/>
      <c r="N252" s="28">
        <f>J252-L252-M252</f>
        <v>1263.6600000000001</v>
      </c>
      <c r="O252" s="57"/>
    </row>
    <row r="253" spans="1:15">
      <c r="A253" s="260"/>
      <c r="B253" s="262"/>
      <c r="C253" s="264"/>
      <c r="D253" s="260"/>
      <c r="E253" s="266"/>
      <c r="F253" s="268"/>
      <c r="G253" s="275"/>
      <c r="H253" s="27"/>
      <c r="I253" s="169"/>
      <c r="J253" s="28"/>
      <c r="K253" s="28"/>
      <c r="L253" s="28"/>
      <c r="M253" s="28"/>
      <c r="N253" s="28"/>
      <c r="O253" s="57"/>
    </row>
    <row r="254" spans="1:15">
      <c r="A254" s="260"/>
      <c r="B254" s="262"/>
      <c r="C254" s="264"/>
      <c r="D254" s="260"/>
      <c r="E254" s="266"/>
      <c r="F254" s="268"/>
      <c r="G254" s="275"/>
      <c r="H254" s="27"/>
      <c r="I254" s="169"/>
      <c r="J254" s="28"/>
      <c r="K254" s="28"/>
      <c r="L254" s="28"/>
      <c r="M254" s="28"/>
      <c r="N254" s="28"/>
      <c r="O254" s="57"/>
    </row>
    <row r="255" spans="1:15">
      <c r="A255" s="68"/>
      <c r="B255" s="109"/>
      <c r="C255" s="116"/>
      <c r="D255" s="68"/>
      <c r="E255" s="82"/>
      <c r="F255" s="153"/>
      <c r="G255" s="275"/>
      <c r="H255" s="27"/>
      <c r="I255" s="169"/>
      <c r="J255" s="28"/>
      <c r="K255" s="28"/>
      <c r="L255" s="28"/>
      <c r="M255" s="28"/>
      <c r="N255" s="28"/>
      <c r="O255" s="57"/>
    </row>
    <row r="256" spans="1:15">
      <c r="A256" s="68"/>
      <c r="B256" s="109"/>
      <c r="C256" s="116"/>
      <c r="D256" s="68"/>
      <c r="E256" s="82"/>
      <c r="F256" s="153"/>
      <c r="G256" s="275"/>
      <c r="H256" s="27"/>
      <c r="I256" s="169"/>
      <c r="J256" s="28"/>
      <c r="K256" s="28"/>
      <c r="L256" s="28"/>
      <c r="M256" s="28"/>
      <c r="N256" s="28"/>
      <c r="O256" s="57"/>
    </row>
    <row r="257" spans="1:15">
      <c r="A257" s="68"/>
      <c r="B257" s="109"/>
      <c r="C257" s="116"/>
      <c r="D257" s="68"/>
      <c r="E257" s="82"/>
      <c r="F257" s="153"/>
      <c r="G257" s="276"/>
      <c r="H257" s="27"/>
      <c r="I257" s="169"/>
      <c r="J257" s="28"/>
      <c r="K257" s="28"/>
      <c r="L257" s="28"/>
      <c r="M257" s="28"/>
      <c r="N257" s="28"/>
      <c r="O257" s="57"/>
    </row>
    <row r="258" spans="1:15">
      <c r="A258" s="54"/>
      <c r="B258" s="112" t="s">
        <v>13</v>
      </c>
      <c r="C258" s="117"/>
      <c r="D258" s="56"/>
      <c r="E258" s="55"/>
      <c r="F258" s="138"/>
      <c r="G258" s="55"/>
      <c r="H258" s="27"/>
      <c r="I258" s="169"/>
      <c r="J258" s="57">
        <f>SUM(J252:J254)</f>
        <v>1263.6600000000001</v>
      </c>
      <c r="K258" s="57">
        <f>SUM(K252:K254)</f>
        <v>1263.6600000000001</v>
      </c>
      <c r="L258" s="57">
        <f>SUM(L252:L254)</f>
        <v>0</v>
      </c>
      <c r="M258" s="57">
        <f>SUM(M252:M254)</f>
        <v>0</v>
      </c>
      <c r="N258" s="57">
        <f>SUM(N252:N254)</f>
        <v>1263.6600000000001</v>
      </c>
      <c r="O258" s="57"/>
    </row>
    <row r="259" spans="1:15" ht="12.75" customHeight="1">
      <c r="A259" s="259">
        <v>29</v>
      </c>
      <c r="B259" s="261" t="s">
        <v>73</v>
      </c>
      <c r="C259" s="263" t="s">
        <v>91</v>
      </c>
      <c r="D259" s="259">
        <v>870</v>
      </c>
      <c r="E259" s="265" t="s">
        <v>97</v>
      </c>
      <c r="F259" s="267" t="s">
        <v>19</v>
      </c>
      <c r="G259" s="274" t="s">
        <v>74</v>
      </c>
      <c r="H259" s="27">
        <v>127</v>
      </c>
      <c r="I259" s="169" t="s">
        <v>100</v>
      </c>
      <c r="J259" s="28">
        <v>302.8</v>
      </c>
      <c r="K259" s="28">
        <v>302.8</v>
      </c>
      <c r="L259" s="28"/>
      <c r="M259" s="28"/>
      <c r="N259" s="28">
        <f>J259-L259-M259</f>
        <v>302.8</v>
      </c>
      <c r="O259" s="57"/>
    </row>
    <row r="260" spans="1:15">
      <c r="A260" s="260"/>
      <c r="B260" s="262"/>
      <c r="C260" s="264"/>
      <c r="D260" s="260"/>
      <c r="E260" s="266"/>
      <c r="F260" s="268"/>
      <c r="G260" s="275"/>
      <c r="H260" s="27">
        <v>148</v>
      </c>
      <c r="I260" s="169" t="s">
        <v>131</v>
      </c>
      <c r="J260" s="28">
        <v>465.92</v>
      </c>
      <c r="K260" s="28">
        <v>465.92</v>
      </c>
      <c r="L260" s="28"/>
      <c r="M260" s="28"/>
      <c r="N260" s="28">
        <f>J260-L260-M260</f>
        <v>465.92</v>
      </c>
      <c r="O260" s="57"/>
    </row>
    <row r="261" spans="1:15">
      <c r="A261" s="260"/>
      <c r="B261" s="262"/>
      <c r="C261" s="264"/>
      <c r="D261" s="260"/>
      <c r="E261" s="266"/>
      <c r="F261" s="268"/>
      <c r="G261" s="275"/>
      <c r="H261" s="27"/>
      <c r="I261" s="169"/>
      <c r="J261" s="28"/>
      <c r="K261" s="28"/>
      <c r="L261" s="28"/>
      <c r="M261" s="28"/>
      <c r="N261" s="28"/>
      <c r="O261" s="57"/>
    </row>
    <row r="262" spans="1:15">
      <c r="A262" s="68"/>
      <c r="B262" s="109"/>
      <c r="C262" s="116"/>
      <c r="D262" s="68"/>
      <c r="E262" s="82"/>
      <c r="F262" s="153"/>
      <c r="G262" s="275"/>
      <c r="H262" s="27"/>
      <c r="I262" s="169"/>
      <c r="J262" s="28"/>
      <c r="K262" s="28"/>
      <c r="L262" s="28"/>
      <c r="M262" s="28"/>
      <c r="N262" s="28"/>
      <c r="O262" s="57"/>
    </row>
    <row r="263" spans="1:15">
      <c r="A263" s="68"/>
      <c r="B263" s="109"/>
      <c r="C263" s="116"/>
      <c r="D263" s="68"/>
      <c r="E263" s="82"/>
      <c r="F263" s="153"/>
      <c r="G263" s="276"/>
      <c r="H263" s="27"/>
      <c r="I263" s="169"/>
      <c r="J263" s="28"/>
      <c r="K263" s="28"/>
      <c r="L263" s="28"/>
      <c r="M263" s="28"/>
      <c r="N263" s="28"/>
      <c r="O263" s="57"/>
    </row>
    <row r="264" spans="1:15">
      <c r="A264" s="54"/>
      <c r="B264" s="112" t="s">
        <v>13</v>
      </c>
      <c r="C264" s="117"/>
      <c r="D264" s="56"/>
      <c r="E264" s="55"/>
      <c r="F264" s="138"/>
      <c r="G264" s="55"/>
      <c r="H264" s="27"/>
      <c r="I264" s="169"/>
      <c r="J264" s="57">
        <f>SUM(J259:J261)</f>
        <v>768.72</v>
      </c>
      <c r="K264" s="57">
        <f>SUM(K259:K261)</f>
        <v>768.72</v>
      </c>
      <c r="L264" s="57">
        <f>SUM(L259:L261)</f>
        <v>0</v>
      </c>
      <c r="M264" s="57">
        <f>SUM(M259:M261)</f>
        <v>0</v>
      </c>
      <c r="N264" s="57">
        <f>SUM(N259:N261)</f>
        <v>768.72</v>
      </c>
      <c r="O264" s="57"/>
    </row>
    <row r="265" spans="1:15" ht="12.75" customHeight="1">
      <c r="A265" s="277">
        <v>30</v>
      </c>
      <c r="B265" s="261" t="s">
        <v>62</v>
      </c>
      <c r="C265" s="263" t="s">
        <v>14</v>
      </c>
      <c r="D265" s="259">
        <v>3</v>
      </c>
      <c r="E265" s="265" t="s">
        <v>97</v>
      </c>
      <c r="F265" s="267" t="s">
        <v>14</v>
      </c>
      <c r="G265" s="274" t="s">
        <v>64</v>
      </c>
      <c r="H265" s="27">
        <v>2448</v>
      </c>
      <c r="I265" s="169" t="s">
        <v>100</v>
      </c>
      <c r="J265" s="28">
        <v>249.78</v>
      </c>
      <c r="K265" s="28">
        <v>249.78</v>
      </c>
      <c r="L265" s="28"/>
      <c r="M265" s="28"/>
      <c r="N265" s="28">
        <f>J265-L265-M265</f>
        <v>249.78</v>
      </c>
      <c r="O265" s="57"/>
    </row>
    <row r="266" spans="1:15">
      <c r="A266" s="277"/>
      <c r="B266" s="262"/>
      <c r="C266" s="264"/>
      <c r="D266" s="260"/>
      <c r="E266" s="266"/>
      <c r="F266" s="268"/>
      <c r="G266" s="275"/>
      <c r="H266" s="27">
        <v>2476</v>
      </c>
      <c r="I266" s="169" t="s">
        <v>123</v>
      </c>
      <c r="J266" s="28">
        <v>297.89</v>
      </c>
      <c r="K266" s="28">
        <v>297.89</v>
      </c>
      <c r="L266" s="28"/>
      <c r="M266" s="28"/>
      <c r="N266" s="28">
        <f>J266-L266-M266</f>
        <v>297.89</v>
      </c>
      <c r="O266" s="57"/>
    </row>
    <row r="267" spans="1:15">
      <c r="A267" s="277"/>
      <c r="B267" s="262"/>
      <c r="C267" s="264"/>
      <c r="D267" s="260"/>
      <c r="E267" s="266"/>
      <c r="F267" s="268"/>
      <c r="G267" s="275"/>
      <c r="H267" s="27"/>
      <c r="I267" s="169"/>
      <c r="J267" s="57"/>
      <c r="K267" s="57"/>
      <c r="L267" s="57"/>
      <c r="M267" s="57"/>
      <c r="N267" s="57"/>
      <c r="O267" s="57"/>
    </row>
    <row r="268" spans="1:15">
      <c r="A268" s="277"/>
      <c r="B268" s="262"/>
      <c r="C268" s="116"/>
      <c r="D268" s="68"/>
      <c r="E268" s="82"/>
      <c r="F268" s="153"/>
      <c r="G268" s="275"/>
      <c r="H268" s="27"/>
      <c r="I268" s="169"/>
      <c r="J268" s="57"/>
      <c r="K268" s="57"/>
      <c r="L268" s="57"/>
      <c r="M268" s="57"/>
      <c r="N268" s="57"/>
      <c r="O268" s="57"/>
    </row>
    <row r="269" spans="1:15">
      <c r="A269" s="277"/>
      <c r="B269" s="262"/>
      <c r="C269" s="116"/>
      <c r="D269" s="68"/>
      <c r="E269" s="82"/>
      <c r="F269" s="153"/>
      <c r="G269" s="275"/>
      <c r="H269" s="27"/>
      <c r="I269" s="169"/>
      <c r="J269" s="57"/>
      <c r="K269" s="57"/>
      <c r="L269" s="57"/>
      <c r="M269" s="57"/>
      <c r="N269" s="57"/>
      <c r="O269" s="57"/>
    </row>
    <row r="270" spans="1:15">
      <c r="A270" s="277"/>
      <c r="B270" s="262"/>
      <c r="C270" s="116"/>
      <c r="D270" s="68"/>
      <c r="E270" s="82"/>
      <c r="F270" s="153"/>
      <c r="G270" s="275"/>
      <c r="H270" s="27"/>
      <c r="I270" s="169"/>
      <c r="J270" s="57"/>
      <c r="K270" s="57"/>
      <c r="L270" s="57"/>
      <c r="M270" s="57"/>
      <c r="N270" s="57"/>
      <c r="O270" s="57"/>
    </row>
    <row r="271" spans="1:15">
      <c r="A271" s="277"/>
      <c r="B271" s="124"/>
      <c r="C271" s="116"/>
      <c r="D271" s="68"/>
      <c r="E271" s="82"/>
      <c r="F271" s="153"/>
      <c r="G271" s="275"/>
      <c r="H271" s="27"/>
      <c r="I271" s="169"/>
      <c r="J271" s="57"/>
      <c r="K271" s="57"/>
      <c r="L271" s="57"/>
      <c r="M271" s="57"/>
      <c r="N271" s="57"/>
      <c r="O271" s="57"/>
    </row>
    <row r="272" spans="1:15">
      <c r="A272" s="84"/>
      <c r="B272" s="3" t="s">
        <v>83</v>
      </c>
      <c r="C272" s="4"/>
      <c r="D272" s="31"/>
      <c r="E272" s="31"/>
      <c r="F272" s="4"/>
      <c r="G272" s="32"/>
      <c r="H272" s="27"/>
      <c r="I272" s="169"/>
      <c r="J272" s="57">
        <f>SUM(J265:J267)</f>
        <v>547.66999999999996</v>
      </c>
      <c r="K272" s="57">
        <f>SUM(K265:K267)</f>
        <v>547.66999999999996</v>
      </c>
      <c r="L272" s="57">
        <f>SUM(L265:L267)</f>
        <v>0</v>
      </c>
      <c r="M272" s="57">
        <f>SUM(M265:M267)</f>
        <v>0</v>
      </c>
      <c r="N272" s="57">
        <f>SUM(N265:N267)</f>
        <v>547.66999999999996</v>
      </c>
      <c r="O272" s="24"/>
    </row>
    <row r="273" spans="1:17">
      <c r="A273" s="3"/>
      <c r="B273" s="3" t="s">
        <v>21</v>
      </c>
      <c r="C273" s="4"/>
      <c r="D273" s="31"/>
      <c r="E273" s="31"/>
      <c r="F273" s="4"/>
      <c r="G273" s="32"/>
      <c r="H273" s="26"/>
      <c r="I273" s="30"/>
      <c r="J273" s="24">
        <f t="shared" ref="J273:O273" si="10">J23+J43+J50+J56+J63+J71+J78+J86+J92+J103+J110+J117+J140+J149+J158+J172+J189+J196+J203+J209+J215+J221+J227+J233+J239+J245+J251+J258+J264+J272</f>
        <v>872735.90000000014</v>
      </c>
      <c r="K273" s="24">
        <f t="shared" si="10"/>
        <v>860296.1100000001</v>
      </c>
      <c r="L273" s="24">
        <f t="shared" si="10"/>
        <v>6294.31</v>
      </c>
      <c r="M273" s="24">
        <f t="shared" si="10"/>
        <v>12439.79</v>
      </c>
      <c r="N273" s="24">
        <f t="shared" si="10"/>
        <v>850000.00000000023</v>
      </c>
      <c r="O273" s="24">
        <f t="shared" si="10"/>
        <v>4001.8000000000011</v>
      </c>
    </row>
    <row r="274" spans="1:17">
      <c r="A274" s="70"/>
      <c r="B274" s="70"/>
      <c r="C274" s="74"/>
      <c r="D274" s="72"/>
      <c r="E274" s="72"/>
      <c r="F274" s="74"/>
      <c r="G274" s="34"/>
      <c r="H274" s="73"/>
      <c r="I274" s="71"/>
      <c r="J274" s="75"/>
      <c r="K274" s="75"/>
      <c r="L274" s="75"/>
      <c r="M274" s="75"/>
      <c r="N274" s="75"/>
      <c r="O274" s="75"/>
    </row>
    <row r="275" spans="1:17">
      <c r="A275" s="128" t="s">
        <v>88</v>
      </c>
      <c r="B275" s="128"/>
      <c r="C275" s="141"/>
      <c r="D275" s="98"/>
      <c r="E275" s="41"/>
      <c r="F275" s="120" t="s">
        <v>86</v>
      </c>
      <c r="G275" s="79"/>
      <c r="H275" s="35"/>
      <c r="I275" s="98"/>
      <c r="J275" s="1"/>
      <c r="K275" s="123" t="s">
        <v>87</v>
      </c>
      <c r="L275" s="123"/>
      <c r="M275" s="123"/>
      <c r="N275" s="123"/>
      <c r="O275" s="6"/>
      <c r="Q275" s="2"/>
    </row>
    <row r="276" spans="1:17">
      <c r="A276" s="140" t="s">
        <v>45</v>
      </c>
      <c r="B276" s="140"/>
      <c r="C276" s="142"/>
      <c r="D276" s="49"/>
      <c r="E276" s="42"/>
      <c r="F276" s="45" t="s">
        <v>22</v>
      </c>
      <c r="G276" s="39"/>
      <c r="H276" s="80"/>
      <c r="I276" s="49"/>
      <c r="J276" s="46"/>
      <c r="K276" s="45" t="s">
        <v>89</v>
      </c>
      <c r="L276" s="6"/>
      <c r="M276" s="43"/>
      <c r="N276" s="43"/>
      <c r="O276" s="6"/>
      <c r="Q276" s="2"/>
    </row>
    <row r="277" spans="1:17">
      <c r="A277" s="38"/>
      <c r="B277" s="47"/>
      <c r="C277" s="36"/>
      <c r="D277" s="98"/>
      <c r="E277" s="40"/>
      <c r="F277" s="121"/>
      <c r="G277" s="39"/>
      <c r="H277" s="39"/>
      <c r="I277" s="49"/>
      <c r="J277" s="37"/>
      <c r="K277" s="45"/>
      <c r="L277" s="6"/>
      <c r="M277" s="43"/>
      <c r="N277" s="43"/>
      <c r="O277" s="6"/>
      <c r="P277" s="2"/>
      <c r="Q277" s="2"/>
    </row>
    <row r="278" spans="1:17">
      <c r="A278" s="38"/>
      <c r="B278" s="47"/>
      <c r="C278" s="36"/>
      <c r="D278" s="99"/>
      <c r="E278" s="48"/>
      <c r="F278" s="121"/>
      <c r="G278" s="81"/>
      <c r="H278" s="41"/>
      <c r="I278" s="49"/>
      <c r="J278" s="50"/>
      <c r="K278" s="51"/>
      <c r="L278" s="6"/>
      <c r="M278" s="43"/>
      <c r="N278" s="6"/>
      <c r="O278" s="43"/>
      <c r="Q278" s="164"/>
    </row>
    <row r="279" spans="1:17">
      <c r="A279" s="38"/>
      <c r="B279" s="33"/>
      <c r="C279" s="143"/>
      <c r="D279" s="100"/>
      <c r="E279" s="6"/>
      <c r="F279" s="53"/>
      <c r="G279" s="38"/>
      <c r="H279" s="35"/>
      <c r="I279" s="49"/>
      <c r="J279" s="50"/>
      <c r="K279" s="2"/>
      <c r="L279" s="52" t="s">
        <v>61</v>
      </c>
      <c r="M279" s="43"/>
      <c r="N279" s="43"/>
      <c r="O279" s="6"/>
    </row>
    <row r="280" spans="1:17">
      <c r="A280" s="38"/>
      <c r="B280" s="33"/>
      <c r="C280" s="143"/>
      <c r="D280" s="100"/>
      <c r="E280" s="6"/>
      <c r="F280" s="53"/>
      <c r="G280" s="38"/>
      <c r="H280" s="81"/>
      <c r="I280" s="100"/>
      <c r="J280" s="43"/>
      <c r="K280" s="2"/>
      <c r="L280" s="43" t="s">
        <v>72</v>
      </c>
      <c r="M280" s="43"/>
      <c r="N280" s="43"/>
      <c r="O280" s="6"/>
    </row>
    <row r="281" spans="1:17">
      <c r="A281" s="38"/>
      <c r="B281" s="33"/>
      <c r="C281" s="143"/>
      <c r="D281" s="100"/>
      <c r="E281" s="6"/>
      <c r="F281" s="53"/>
      <c r="G281" s="38"/>
      <c r="H281" s="38"/>
      <c r="I281" s="100"/>
      <c r="J281" s="43"/>
      <c r="K281" s="43"/>
      <c r="L281" s="6"/>
      <c r="M281" s="43"/>
      <c r="N281" s="6"/>
      <c r="O281" s="6"/>
    </row>
  </sheetData>
  <mergeCells count="218">
    <mergeCell ref="A24:A41"/>
    <mergeCell ref="B24:B41"/>
    <mergeCell ref="C24:C41"/>
    <mergeCell ref="D24:D41"/>
    <mergeCell ref="E24:E41"/>
    <mergeCell ref="F24:F41"/>
    <mergeCell ref="B1:N1"/>
    <mergeCell ref="A4:A5"/>
    <mergeCell ref="B4:B5"/>
    <mergeCell ref="C4:C5"/>
    <mergeCell ref="F4:F5"/>
    <mergeCell ref="G4:G5"/>
    <mergeCell ref="H4:J4"/>
    <mergeCell ref="M4:M5"/>
    <mergeCell ref="G24:G41"/>
    <mergeCell ref="A6:A17"/>
    <mergeCell ref="B6:B17"/>
    <mergeCell ref="C6:C17"/>
    <mergeCell ref="D6:D17"/>
    <mergeCell ref="E6:E17"/>
    <mergeCell ref="F6:F17"/>
    <mergeCell ref="G6:G17"/>
    <mergeCell ref="G44:G48"/>
    <mergeCell ref="A51:A55"/>
    <mergeCell ref="B51:B55"/>
    <mergeCell ref="C51:C55"/>
    <mergeCell ref="D51:D55"/>
    <mergeCell ref="E51:E55"/>
    <mergeCell ref="F51:F55"/>
    <mergeCell ref="G51:G55"/>
    <mergeCell ref="A44:A48"/>
    <mergeCell ref="B44:B48"/>
    <mergeCell ref="C44:C48"/>
    <mergeCell ref="D44:D48"/>
    <mergeCell ref="E44:E48"/>
    <mergeCell ref="F44:F48"/>
    <mergeCell ref="F64:F70"/>
    <mergeCell ref="G64:G70"/>
    <mergeCell ref="A57:A62"/>
    <mergeCell ref="B57:B62"/>
    <mergeCell ref="C57:C62"/>
    <mergeCell ref="D57:D62"/>
    <mergeCell ref="E57:E62"/>
    <mergeCell ref="F57:F62"/>
    <mergeCell ref="C72:C77"/>
    <mergeCell ref="D72:D77"/>
    <mergeCell ref="E72:E77"/>
    <mergeCell ref="F72:F77"/>
    <mergeCell ref="G57:G62"/>
    <mergeCell ref="A64:A70"/>
    <mergeCell ref="B64:B70"/>
    <mergeCell ref="C64:C70"/>
    <mergeCell ref="D64:D70"/>
    <mergeCell ref="E64:E70"/>
    <mergeCell ref="G72:G77"/>
    <mergeCell ref="A87:A91"/>
    <mergeCell ref="B87:B91"/>
    <mergeCell ref="C87:C91"/>
    <mergeCell ref="D87:D91"/>
    <mergeCell ref="E87:E91"/>
    <mergeCell ref="F87:F91"/>
    <mergeCell ref="G87:G91"/>
    <mergeCell ref="A72:A77"/>
    <mergeCell ref="B72:B77"/>
    <mergeCell ref="A79:A85"/>
    <mergeCell ref="B79:B85"/>
    <mergeCell ref="C79:C85"/>
    <mergeCell ref="D79:D85"/>
    <mergeCell ref="E79:E85"/>
    <mergeCell ref="F79:F85"/>
    <mergeCell ref="G79:G85"/>
    <mergeCell ref="F104:F108"/>
    <mergeCell ref="G104:G108"/>
    <mergeCell ref="A93:A100"/>
    <mergeCell ref="B93:B100"/>
    <mergeCell ref="C93:C100"/>
    <mergeCell ref="D93:D100"/>
    <mergeCell ref="E93:E100"/>
    <mergeCell ref="F93:F100"/>
    <mergeCell ref="C111:C113"/>
    <mergeCell ref="D111:D113"/>
    <mergeCell ref="E111:E113"/>
    <mergeCell ref="F111:F113"/>
    <mergeCell ref="G93:G100"/>
    <mergeCell ref="A104:A108"/>
    <mergeCell ref="B104:B108"/>
    <mergeCell ref="C104:C108"/>
    <mergeCell ref="D104:D108"/>
    <mergeCell ref="E104:E108"/>
    <mergeCell ref="G111:G116"/>
    <mergeCell ref="A118:A135"/>
    <mergeCell ref="B118:B135"/>
    <mergeCell ref="C118:C135"/>
    <mergeCell ref="D118:D135"/>
    <mergeCell ref="E118:E135"/>
    <mergeCell ref="F118:F135"/>
    <mergeCell ref="G118:G135"/>
    <mergeCell ref="A111:A113"/>
    <mergeCell ref="B111:B113"/>
    <mergeCell ref="A159:A171"/>
    <mergeCell ref="B159:B171"/>
    <mergeCell ref="F150:F157"/>
    <mergeCell ref="G150:G157"/>
    <mergeCell ref="A141:A146"/>
    <mergeCell ref="B141:B146"/>
    <mergeCell ref="C141:C146"/>
    <mergeCell ref="D141:D146"/>
    <mergeCell ref="E141:E146"/>
    <mergeCell ref="F141:F146"/>
    <mergeCell ref="C159:C171"/>
    <mergeCell ref="D159:D171"/>
    <mergeCell ref="E159:E171"/>
    <mergeCell ref="F159:F171"/>
    <mergeCell ref="G141:G146"/>
    <mergeCell ref="A150:A157"/>
    <mergeCell ref="B150:B157"/>
    <mergeCell ref="C150:C157"/>
    <mergeCell ref="D150:D157"/>
    <mergeCell ref="E150:E157"/>
    <mergeCell ref="G159:G171"/>
    <mergeCell ref="G204:G208"/>
    <mergeCell ref="G197:G202"/>
    <mergeCell ref="A190:A193"/>
    <mergeCell ref="B190:B193"/>
    <mergeCell ref="G190:G195"/>
    <mergeCell ref="C190:C193"/>
    <mergeCell ref="D190:D193"/>
    <mergeCell ref="A173:A187"/>
    <mergeCell ref="B173:B187"/>
    <mergeCell ref="C173:C187"/>
    <mergeCell ref="D173:D187"/>
    <mergeCell ref="E173:E187"/>
    <mergeCell ref="F173:F187"/>
    <mergeCell ref="G173:G187"/>
    <mergeCell ref="E190:E193"/>
    <mergeCell ref="F190:F193"/>
    <mergeCell ref="A197:A202"/>
    <mergeCell ref="C204:C208"/>
    <mergeCell ref="G228:G232"/>
    <mergeCell ref="G252:G257"/>
    <mergeCell ref="G246:G250"/>
    <mergeCell ref="G234:G238"/>
    <mergeCell ref="G240:G244"/>
    <mergeCell ref="A252:A254"/>
    <mergeCell ref="B252:B254"/>
    <mergeCell ref="A210:A214"/>
    <mergeCell ref="B210:B214"/>
    <mergeCell ref="G216:G220"/>
    <mergeCell ref="G210:G214"/>
    <mergeCell ref="A216:A218"/>
    <mergeCell ref="B216:B218"/>
    <mergeCell ref="C216:C218"/>
    <mergeCell ref="D216:D218"/>
    <mergeCell ref="G222:G226"/>
    <mergeCell ref="F222:F224"/>
    <mergeCell ref="E222:E224"/>
    <mergeCell ref="D222:D224"/>
    <mergeCell ref="C252:C254"/>
    <mergeCell ref="D252:D254"/>
    <mergeCell ref="E252:E254"/>
    <mergeCell ref="F252:F254"/>
    <mergeCell ref="F246:F248"/>
    <mergeCell ref="G259:G263"/>
    <mergeCell ref="A265:A271"/>
    <mergeCell ref="B265:B270"/>
    <mergeCell ref="C265:C267"/>
    <mergeCell ref="D265:D267"/>
    <mergeCell ref="E265:E267"/>
    <mergeCell ref="F265:F267"/>
    <mergeCell ref="G265:G271"/>
    <mergeCell ref="A259:A261"/>
    <mergeCell ref="B259:B261"/>
    <mergeCell ref="C259:C261"/>
    <mergeCell ref="D259:D261"/>
    <mergeCell ref="E259:E261"/>
    <mergeCell ref="F259:F261"/>
    <mergeCell ref="C210:C214"/>
    <mergeCell ref="D210:D214"/>
    <mergeCell ref="E210:E214"/>
    <mergeCell ref="F210:F214"/>
    <mergeCell ref="E216:E218"/>
    <mergeCell ref="F216:F218"/>
    <mergeCell ref="A204:A208"/>
    <mergeCell ref="B204:B208"/>
    <mergeCell ref="B197:B202"/>
    <mergeCell ref="C197:C202"/>
    <mergeCell ref="D197:D202"/>
    <mergeCell ref="E197:E202"/>
    <mergeCell ref="F197:F202"/>
    <mergeCell ref="D204:D208"/>
    <mergeCell ref="E204:E208"/>
    <mergeCell ref="F204:F208"/>
    <mergeCell ref="D234:D236"/>
    <mergeCell ref="E234:E236"/>
    <mergeCell ref="F234:F236"/>
    <mergeCell ref="C240:C242"/>
    <mergeCell ref="D240:D242"/>
    <mergeCell ref="D246:D248"/>
    <mergeCell ref="E246:E248"/>
    <mergeCell ref="A240:A242"/>
    <mergeCell ref="B240:B242"/>
    <mergeCell ref="A246:A248"/>
    <mergeCell ref="B246:B248"/>
    <mergeCell ref="C246:C248"/>
    <mergeCell ref="E240:E242"/>
    <mergeCell ref="F240:F242"/>
    <mergeCell ref="A234:A236"/>
    <mergeCell ref="B234:B236"/>
    <mergeCell ref="C234:C236"/>
    <mergeCell ref="A222:A224"/>
    <mergeCell ref="B222:B224"/>
    <mergeCell ref="C222:C224"/>
    <mergeCell ref="A228:A230"/>
    <mergeCell ref="B228:B230"/>
    <mergeCell ref="C228:C230"/>
    <mergeCell ref="D228:D230"/>
    <mergeCell ref="E228:E230"/>
    <mergeCell ref="F228:F230"/>
  </mergeCells>
  <phoneticPr fontId="8" type="noConversion"/>
  <pageMargins left="0.5" right="0.5" top="0.5" bottom="0.25" header="0.5" footer="0.25"/>
  <pageSetup paperSize="9" orientation="landscape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1"/>
  <sheetViews>
    <sheetView tabSelected="1" topLeftCell="A161" workbookViewId="0">
      <selection activeCell="I185" sqref="I185"/>
    </sheetView>
  </sheetViews>
  <sheetFormatPr defaultRowHeight="12.75"/>
  <cols>
    <col min="1" max="1" width="3.140625" customWidth="1"/>
    <col min="2" max="2" width="13.5703125" customWidth="1"/>
    <col min="3" max="3" width="8.85546875" style="122" customWidth="1"/>
    <col min="4" max="4" width="4.85546875" customWidth="1"/>
    <col min="5" max="5" width="5.7109375" customWidth="1"/>
    <col min="6" max="6" width="8.7109375" customWidth="1"/>
    <col min="7" max="7" width="8" customWidth="1"/>
    <col min="8" max="8" width="11.85546875" customWidth="1"/>
    <col min="9" max="9" width="10.28515625" style="101" customWidth="1"/>
    <col min="10" max="10" width="10" customWidth="1"/>
    <col min="11" max="11" width="11.85546875" customWidth="1"/>
    <col min="12" max="12" width="8.5703125" customWidth="1"/>
    <col min="13" max="13" width="8.85546875" customWidth="1"/>
    <col min="14" max="14" width="12.42578125" bestFit="1" customWidth="1"/>
    <col min="15" max="15" width="9.140625" customWidth="1"/>
    <col min="16" max="16" width="10.140625" hidden="1" customWidth="1"/>
    <col min="17" max="17" width="10.140625" bestFit="1" customWidth="1"/>
  </cols>
  <sheetData>
    <row r="2" spans="1:17">
      <c r="A2" s="6"/>
      <c r="B2" s="321" t="s">
        <v>213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8"/>
    </row>
    <row r="3" spans="1:17">
      <c r="A3" s="6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8"/>
    </row>
    <row r="4" spans="1:17">
      <c r="A4" s="6"/>
      <c r="B4" s="7"/>
      <c r="C4" s="44"/>
      <c r="D4" s="49"/>
      <c r="E4" s="7"/>
      <c r="F4" s="44"/>
      <c r="G4" s="7"/>
      <c r="H4" s="7"/>
      <c r="I4" s="49"/>
      <c r="J4" s="7"/>
      <c r="K4" s="7"/>
      <c r="L4" s="7"/>
      <c r="M4" s="7"/>
      <c r="N4" s="7"/>
      <c r="O4" s="8"/>
    </row>
    <row r="5" spans="1:17">
      <c r="A5" s="322" t="s">
        <v>27</v>
      </c>
      <c r="B5" s="323" t="s">
        <v>0</v>
      </c>
      <c r="C5" s="324" t="s">
        <v>1</v>
      </c>
      <c r="D5" s="125" t="s">
        <v>2</v>
      </c>
      <c r="E5" s="158" t="s">
        <v>95</v>
      </c>
      <c r="F5" s="325" t="s">
        <v>3</v>
      </c>
      <c r="G5" s="315" t="s">
        <v>4</v>
      </c>
      <c r="H5" s="327" t="s">
        <v>5</v>
      </c>
      <c r="I5" s="327"/>
      <c r="J5" s="328"/>
      <c r="K5" s="89" t="s">
        <v>6</v>
      </c>
      <c r="L5" s="91" t="s">
        <v>37</v>
      </c>
      <c r="M5" s="329" t="s">
        <v>7</v>
      </c>
      <c r="N5" s="93" t="s">
        <v>18</v>
      </c>
      <c r="O5" s="94" t="s">
        <v>63</v>
      </c>
    </row>
    <row r="6" spans="1:17">
      <c r="A6" s="322"/>
      <c r="B6" s="323"/>
      <c r="C6" s="324"/>
      <c r="D6" s="160" t="s">
        <v>94</v>
      </c>
      <c r="E6" s="159" t="s">
        <v>8</v>
      </c>
      <c r="F6" s="325"/>
      <c r="G6" s="326"/>
      <c r="H6" s="10" t="s">
        <v>9</v>
      </c>
      <c r="I6" s="10" t="s">
        <v>10</v>
      </c>
      <c r="J6" s="86" t="s">
        <v>11</v>
      </c>
      <c r="K6" s="90" t="s">
        <v>12</v>
      </c>
      <c r="L6" s="92" t="s">
        <v>38</v>
      </c>
      <c r="M6" s="329"/>
      <c r="N6" s="85" t="s">
        <v>17</v>
      </c>
      <c r="O6" s="95" t="s">
        <v>29</v>
      </c>
    </row>
    <row r="7" spans="1:17">
      <c r="A7" s="259">
        <v>1</v>
      </c>
      <c r="B7" s="311" t="s">
        <v>36</v>
      </c>
      <c r="C7" s="314" t="s">
        <v>14</v>
      </c>
      <c r="D7" s="316">
        <v>13</v>
      </c>
      <c r="E7" s="333" t="s">
        <v>96</v>
      </c>
      <c r="F7" s="320" t="s">
        <v>14</v>
      </c>
      <c r="G7" s="318" t="s">
        <v>78</v>
      </c>
      <c r="H7" s="18">
        <v>58586</v>
      </c>
      <c r="I7" s="176">
        <v>42581</v>
      </c>
      <c r="J7" s="13">
        <v>7276.57</v>
      </c>
      <c r="K7" s="13">
        <v>7276.57</v>
      </c>
      <c r="L7" s="11"/>
      <c r="M7" s="11"/>
      <c r="N7" s="62">
        <f t="shared" ref="N7:N12" si="0">J7-L7-M7</f>
        <v>7276.57</v>
      </c>
      <c r="O7" s="88"/>
      <c r="P7" s="175" t="s">
        <v>162</v>
      </c>
    </row>
    <row r="8" spans="1:17">
      <c r="A8" s="260"/>
      <c r="B8" s="312"/>
      <c r="C8" s="332"/>
      <c r="D8" s="316"/>
      <c r="E8" s="333"/>
      <c r="F8" s="334"/>
      <c r="G8" s="335"/>
      <c r="H8" s="18">
        <v>60516</v>
      </c>
      <c r="I8" s="176">
        <v>42543</v>
      </c>
      <c r="J8" s="13">
        <v>9665.3799999999992</v>
      </c>
      <c r="K8" s="13">
        <v>9665.3799999999992</v>
      </c>
      <c r="L8" s="11"/>
      <c r="M8" s="11"/>
      <c r="N8" s="62">
        <f t="shared" si="0"/>
        <v>9665.3799999999992</v>
      </c>
      <c r="O8" s="11"/>
      <c r="P8" s="175" t="s">
        <v>162</v>
      </c>
    </row>
    <row r="9" spans="1:17">
      <c r="A9" s="260"/>
      <c r="B9" s="312"/>
      <c r="C9" s="332"/>
      <c r="D9" s="316"/>
      <c r="E9" s="333"/>
      <c r="F9" s="334"/>
      <c r="G9" s="335"/>
      <c r="H9" s="18">
        <v>60729</v>
      </c>
      <c r="I9" s="176">
        <v>42569</v>
      </c>
      <c r="J9" s="19">
        <v>1986.2</v>
      </c>
      <c r="K9" s="19">
        <v>1986.2</v>
      </c>
      <c r="L9" s="19"/>
      <c r="M9" s="11"/>
      <c r="N9" s="62">
        <f t="shared" si="0"/>
        <v>1986.2</v>
      </c>
      <c r="O9" s="11"/>
      <c r="P9" s="175" t="s">
        <v>162</v>
      </c>
    </row>
    <row r="10" spans="1:17">
      <c r="A10" s="260"/>
      <c r="B10" s="312"/>
      <c r="C10" s="332"/>
      <c r="D10" s="316"/>
      <c r="E10" s="333"/>
      <c r="F10" s="334"/>
      <c r="G10" s="335"/>
      <c r="H10" s="18">
        <v>60776</v>
      </c>
      <c r="I10" s="176">
        <v>42573</v>
      </c>
      <c r="J10" s="13">
        <v>12306.9</v>
      </c>
      <c r="K10" s="13">
        <v>12306.9</v>
      </c>
      <c r="L10" s="11"/>
      <c r="M10" s="11"/>
      <c r="N10" s="62">
        <f t="shared" si="0"/>
        <v>12306.9</v>
      </c>
      <c r="O10" s="62"/>
      <c r="P10" s="175" t="s">
        <v>163</v>
      </c>
    </row>
    <row r="11" spans="1:17">
      <c r="A11" s="260"/>
      <c r="B11" s="312"/>
      <c r="C11" s="332"/>
      <c r="D11" s="316"/>
      <c r="E11" s="333"/>
      <c r="F11" s="334"/>
      <c r="G11" s="335"/>
      <c r="H11" s="12">
        <v>60807</v>
      </c>
      <c r="I11" s="176">
        <v>42579</v>
      </c>
      <c r="J11" s="13">
        <v>24061.360000000001</v>
      </c>
      <c r="K11" s="13">
        <v>24061.360000000001</v>
      </c>
      <c r="L11" s="11"/>
      <c r="M11" s="11"/>
      <c r="N11" s="62">
        <f t="shared" si="0"/>
        <v>24061.360000000001</v>
      </c>
      <c r="O11" s="11"/>
      <c r="P11" s="175" t="s">
        <v>162</v>
      </c>
    </row>
    <row r="12" spans="1:17">
      <c r="A12" s="260"/>
      <c r="B12" s="312"/>
      <c r="C12" s="332"/>
      <c r="D12" s="316"/>
      <c r="E12" s="333"/>
      <c r="F12" s="334"/>
      <c r="G12" s="335"/>
      <c r="H12" s="12">
        <v>61631</v>
      </c>
      <c r="I12" s="176">
        <v>42581</v>
      </c>
      <c r="J12" s="13">
        <v>252.6</v>
      </c>
      <c r="K12" s="13">
        <v>252.6</v>
      </c>
      <c r="L12" s="11"/>
      <c r="M12" s="11"/>
      <c r="N12" s="62">
        <f t="shared" si="0"/>
        <v>252.6</v>
      </c>
      <c r="O12" s="11"/>
      <c r="P12" s="175" t="s">
        <v>163</v>
      </c>
    </row>
    <row r="13" spans="1:17">
      <c r="A13" s="260"/>
      <c r="B13" s="312"/>
      <c r="C13" s="332"/>
      <c r="D13" s="316"/>
      <c r="E13" s="333"/>
      <c r="F13" s="334"/>
      <c r="G13" s="335"/>
      <c r="H13" s="12">
        <v>61662</v>
      </c>
      <c r="I13" s="176">
        <v>42584</v>
      </c>
      <c r="J13" s="13">
        <v>1187.94</v>
      </c>
      <c r="K13" s="13">
        <v>1187.94</v>
      </c>
      <c r="L13" s="11"/>
      <c r="M13" s="11"/>
      <c r="N13" s="62">
        <f t="shared" ref="N13:N37" si="1">J13-L13-M13</f>
        <v>1187.94</v>
      </c>
      <c r="O13" s="11"/>
      <c r="P13" s="175" t="s">
        <v>162</v>
      </c>
    </row>
    <row r="14" spans="1:17">
      <c r="A14" s="260"/>
      <c r="B14" s="312"/>
      <c r="C14" s="332"/>
      <c r="D14" s="316"/>
      <c r="E14" s="333"/>
      <c r="F14" s="334"/>
      <c r="G14" s="335"/>
      <c r="H14" s="12"/>
      <c r="I14" s="166"/>
      <c r="J14" s="13"/>
      <c r="K14" s="13"/>
      <c r="L14" s="11"/>
      <c r="M14" s="11"/>
      <c r="N14" s="62"/>
      <c r="O14" s="11"/>
      <c r="P14" s="175" t="s">
        <v>163</v>
      </c>
      <c r="Q14" s="175" t="s">
        <v>164</v>
      </c>
    </row>
    <row r="15" spans="1:17">
      <c r="A15" s="58"/>
      <c r="B15" s="14" t="s">
        <v>13</v>
      </c>
      <c r="C15" s="246"/>
      <c r="D15" s="248"/>
      <c r="E15" s="16"/>
      <c r="F15" s="247"/>
      <c r="G15" s="252"/>
      <c r="H15" s="12"/>
      <c r="I15" s="166"/>
      <c r="J15" s="76">
        <f>SUM(J7:J14)</f>
        <v>56736.95</v>
      </c>
      <c r="K15" s="76">
        <f t="shared" ref="K15:N15" si="2">SUM(K7:K14)</f>
        <v>56736.95</v>
      </c>
      <c r="L15" s="76">
        <f t="shared" si="2"/>
        <v>0</v>
      </c>
      <c r="M15" s="76">
        <f t="shared" si="2"/>
        <v>0</v>
      </c>
      <c r="N15" s="76">
        <f t="shared" si="2"/>
        <v>56736.95</v>
      </c>
      <c r="O15" s="76">
        <v>0</v>
      </c>
      <c r="Q15" s="2"/>
    </row>
    <row r="16" spans="1:17">
      <c r="A16" s="259">
        <v>2</v>
      </c>
      <c r="B16" s="311" t="s">
        <v>81</v>
      </c>
      <c r="C16" s="313" t="s">
        <v>84</v>
      </c>
      <c r="D16" s="315">
        <v>17</v>
      </c>
      <c r="E16" s="317" t="s">
        <v>96</v>
      </c>
      <c r="F16" s="319" t="s">
        <v>84</v>
      </c>
      <c r="G16" s="330" t="s">
        <v>39</v>
      </c>
      <c r="H16" s="18">
        <v>2400077</v>
      </c>
      <c r="I16" s="167" t="s">
        <v>152</v>
      </c>
      <c r="J16" s="19">
        <v>46128.38</v>
      </c>
      <c r="K16" s="19">
        <v>46128.38</v>
      </c>
      <c r="L16" s="19">
        <v>23666.46</v>
      </c>
      <c r="M16" s="20"/>
      <c r="N16" s="20">
        <v>16302.2</v>
      </c>
      <c r="O16" s="20">
        <v>6159.72</v>
      </c>
      <c r="P16" s="175" t="s">
        <v>162</v>
      </c>
    </row>
    <row r="17" spans="1:17">
      <c r="A17" s="260"/>
      <c r="B17" s="312"/>
      <c r="C17" s="313"/>
      <c r="D17" s="316"/>
      <c r="E17" s="317"/>
      <c r="F17" s="319"/>
      <c r="G17" s="330"/>
      <c r="H17" s="18">
        <v>2400082</v>
      </c>
      <c r="I17" s="176">
        <v>42536</v>
      </c>
      <c r="J17" s="19">
        <v>28504.67</v>
      </c>
      <c r="K17" s="19">
        <v>28504.67</v>
      </c>
      <c r="L17" s="20"/>
      <c r="M17" s="20"/>
      <c r="N17" s="62">
        <f t="shared" ref="N17:N30" si="3">J17-L17-M17</f>
        <v>28504.67</v>
      </c>
      <c r="O17" s="20"/>
      <c r="P17" s="175" t="s">
        <v>162</v>
      </c>
    </row>
    <row r="18" spans="1:17">
      <c r="A18" s="260"/>
      <c r="B18" s="312"/>
      <c r="C18" s="313"/>
      <c r="D18" s="316"/>
      <c r="E18" s="317"/>
      <c r="F18" s="319"/>
      <c r="G18" s="330"/>
      <c r="H18" s="18">
        <v>2400084</v>
      </c>
      <c r="I18" s="176">
        <v>42536</v>
      </c>
      <c r="J18" s="19">
        <v>17913.72</v>
      </c>
      <c r="K18" s="19">
        <v>17913.72</v>
      </c>
      <c r="L18" s="60"/>
      <c r="M18" s="60"/>
      <c r="N18" s="62">
        <f t="shared" si="3"/>
        <v>17913.72</v>
      </c>
      <c r="O18" s="20"/>
      <c r="P18" s="175" t="s">
        <v>162</v>
      </c>
    </row>
    <row r="19" spans="1:17">
      <c r="A19" s="260"/>
      <c r="B19" s="312"/>
      <c r="C19" s="313"/>
      <c r="D19" s="260"/>
      <c r="E19" s="317"/>
      <c r="F19" s="319"/>
      <c r="G19" s="330"/>
      <c r="H19" s="18">
        <v>2400091</v>
      </c>
      <c r="I19" s="176">
        <v>42566</v>
      </c>
      <c r="J19" s="19">
        <v>3488.76</v>
      </c>
      <c r="K19" s="19">
        <v>3488.76</v>
      </c>
      <c r="L19" s="20"/>
      <c r="M19" s="20"/>
      <c r="N19" s="62">
        <f t="shared" si="3"/>
        <v>3488.76</v>
      </c>
      <c r="O19" s="62"/>
      <c r="P19" s="175" t="s">
        <v>162</v>
      </c>
    </row>
    <row r="20" spans="1:17">
      <c r="A20" s="260"/>
      <c r="B20" s="312"/>
      <c r="C20" s="313"/>
      <c r="D20" s="260"/>
      <c r="E20" s="317"/>
      <c r="F20" s="319"/>
      <c r="G20" s="330"/>
      <c r="H20" s="18">
        <v>2400092</v>
      </c>
      <c r="I20" s="176">
        <v>42566</v>
      </c>
      <c r="J20" s="19">
        <v>193.82</v>
      </c>
      <c r="K20" s="19">
        <v>148.6</v>
      </c>
      <c r="L20" s="20"/>
      <c r="M20" s="20">
        <v>45.22</v>
      </c>
      <c r="N20" s="62">
        <f t="shared" si="3"/>
        <v>148.6</v>
      </c>
      <c r="O20" s="62"/>
      <c r="P20" s="175" t="s">
        <v>162</v>
      </c>
    </row>
    <row r="21" spans="1:17">
      <c r="A21" s="260"/>
      <c r="B21" s="312"/>
      <c r="C21" s="313"/>
      <c r="D21" s="260"/>
      <c r="E21" s="317"/>
      <c r="F21" s="319"/>
      <c r="G21" s="330"/>
      <c r="H21" s="18">
        <v>2400093</v>
      </c>
      <c r="I21" s="176">
        <v>42566</v>
      </c>
      <c r="J21" s="19">
        <v>193.82</v>
      </c>
      <c r="K21" s="19">
        <v>187.36</v>
      </c>
      <c r="L21" s="20"/>
      <c r="M21" s="20">
        <v>6.46</v>
      </c>
      <c r="N21" s="62">
        <f t="shared" si="3"/>
        <v>187.35999999999999</v>
      </c>
      <c r="O21" s="20"/>
      <c r="P21" s="175" t="s">
        <v>162</v>
      </c>
    </row>
    <row r="22" spans="1:17">
      <c r="A22" s="260"/>
      <c r="B22" s="312"/>
      <c r="C22" s="313"/>
      <c r="D22" s="260"/>
      <c r="E22" s="317"/>
      <c r="F22" s="319"/>
      <c r="G22" s="330"/>
      <c r="H22" s="18">
        <v>2400094</v>
      </c>
      <c r="I22" s="176">
        <v>42566</v>
      </c>
      <c r="J22" s="19">
        <v>252.6</v>
      </c>
      <c r="K22" s="19">
        <v>252.6</v>
      </c>
      <c r="L22" s="195"/>
      <c r="M22" s="195"/>
      <c r="N22" s="62">
        <f t="shared" si="3"/>
        <v>252.6</v>
      </c>
      <c r="O22" s="60"/>
      <c r="P22" s="175" t="s">
        <v>162</v>
      </c>
    </row>
    <row r="23" spans="1:17">
      <c r="A23" s="260"/>
      <c r="B23" s="312"/>
      <c r="C23" s="313"/>
      <c r="D23" s="260"/>
      <c r="E23" s="317"/>
      <c r="F23" s="319"/>
      <c r="G23" s="330"/>
      <c r="H23" s="18">
        <v>2400095</v>
      </c>
      <c r="I23" s="176">
        <v>42569</v>
      </c>
      <c r="J23" s="19">
        <v>387.64</v>
      </c>
      <c r="K23" s="19">
        <v>264.89</v>
      </c>
      <c r="L23" s="195"/>
      <c r="M23" s="195">
        <v>122.75</v>
      </c>
      <c r="N23" s="62">
        <f t="shared" si="3"/>
        <v>264.89</v>
      </c>
      <c r="O23" s="20"/>
      <c r="P23" s="175" t="s">
        <v>162</v>
      </c>
    </row>
    <row r="24" spans="1:17">
      <c r="A24" s="260"/>
      <c r="B24" s="312"/>
      <c r="C24" s="313"/>
      <c r="D24" s="260"/>
      <c r="E24" s="317"/>
      <c r="F24" s="319"/>
      <c r="G24" s="330"/>
      <c r="H24" s="18">
        <v>2400096</v>
      </c>
      <c r="I24" s="176">
        <v>42582</v>
      </c>
      <c r="J24" s="19">
        <v>19602.77</v>
      </c>
      <c r="K24" s="19">
        <v>19602.77</v>
      </c>
      <c r="L24" s="195"/>
      <c r="M24" s="195"/>
      <c r="N24" s="62">
        <f t="shared" si="3"/>
        <v>19602.77</v>
      </c>
      <c r="O24" s="28"/>
      <c r="P24" s="175"/>
    </row>
    <row r="25" spans="1:17">
      <c r="A25" s="260"/>
      <c r="B25" s="312"/>
      <c r="C25" s="313"/>
      <c r="D25" s="260"/>
      <c r="E25" s="317"/>
      <c r="F25" s="319"/>
      <c r="G25" s="330"/>
      <c r="H25" s="18">
        <v>2400098</v>
      </c>
      <c r="I25" s="176">
        <v>42581</v>
      </c>
      <c r="J25" s="19">
        <v>775.28</v>
      </c>
      <c r="K25" s="19">
        <v>775.28</v>
      </c>
      <c r="L25" s="20"/>
      <c r="M25" s="20"/>
      <c r="N25" s="62">
        <f t="shared" si="3"/>
        <v>775.28</v>
      </c>
      <c r="O25" s="20"/>
      <c r="P25" s="175" t="s">
        <v>162</v>
      </c>
    </row>
    <row r="26" spans="1:17">
      <c r="A26" s="260"/>
      <c r="B26" s="312"/>
      <c r="C26" s="313"/>
      <c r="D26" s="260"/>
      <c r="E26" s="317"/>
      <c r="F26" s="319"/>
      <c r="G26" s="330"/>
      <c r="H26" s="18">
        <v>2400097</v>
      </c>
      <c r="I26" s="176">
        <v>42571</v>
      </c>
      <c r="J26" s="19">
        <v>22308.880000000001</v>
      </c>
      <c r="K26" s="19">
        <v>22308.880000000001</v>
      </c>
      <c r="L26" s="20"/>
      <c r="M26" s="20"/>
      <c r="N26" s="62">
        <f t="shared" si="3"/>
        <v>22308.880000000001</v>
      </c>
      <c r="O26" s="20"/>
      <c r="P26" s="175"/>
    </row>
    <row r="27" spans="1:17">
      <c r="A27" s="260"/>
      <c r="B27" s="312"/>
      <c r="C27" s="313"/>
      <c r="D27" s="260"/>
      <c r="E27" s="317"/>
      <c r="F27" s="319"/>
      <c r="G27" s="330"/>
      <c r="H27" s="18">
        <v>2400099</v>
      </c>
      <c r="I27" s="176">
        <v>42581</v>
      </c>
      <c r="J27" s="19">
        <v>193.82</v>
      </c>
      <c r="K27" s="19">
        <v>193.82</v>
      </c>
      <c r="L27" s="195"/>
      <c r="M27" s="195"/>
      <c r="N27" s="62">
        <f t="shared" si="3"/>
        <v>193.82</v>
      </c>
      <c r="O27" s="20"/>
      <c r="P27" s="175"/>
    </row>
    <row r="28" spans="1:17">
      <c r="A28" s="260"/>
      <c r="B28" s="312"/>
      <c r="C28" s="313"/>
      <c r="D28" s="260"/>
      <c r="E28" s="317"/>
      <c r="F28" s="319"/>
      <c r="G28" s="330"/>
      <c r="H28" s="18">
        <v>2400100</v>
      </c>
      <c r="I28" s="176">
        <v>42582</v>
      </c>
      <c r="J28" s="19">
        <v>22195.41</v>
      </c>
      <c r="K28" s="19">
        <v>22195.41</v>
      </c>
      <c r="L28" s="195"/>
      <c r="M28" s="195"/>
      <c r="N28" s="62">
        <f t="shared" si="3"/>
        <v>22195.41</v>
      </c>
      <c r="O28" s="20"/>
      <c r="P28" s="175"/>
    </row>
    <row r="29" spans="1:17">
      <c r="A29" s="260"/>
      <c r="B29" s="312"/>
      <c r="C29" s="313"/>
      <c r="D29" s="260"/>
      <c r="E29" s="317"/>
      <c r="F29" s="319"/>
      <c r="G29" s="330"/>
      <c r="H29" s="18">
        <v>2400101</v>
      </c>
      <c r="I29" s="176">
        <v>42582</v>
      </c>
      <c r="J29" s="19">
        <v>28786.49</v>
      </c>
      <c r="K29" s="19">
        <v>28786.49</v>
      </c>
      <c r="L29" s="195"/>
      <c r="M29" s="195"/>
      <c r="N29" s="62">
        <f t="shared" si="3"/>
        <v>28786.49</v>
      </c>
      <c r="O29" s="20"/>
      <c r="P29" s="175"/>
    </row>
    <row r="30" spans="1:17">
      <c r="A30" s="260"/>
      <c r="B30" s="312"/>
      <c r="C30" s="313"/>
      <c r="D30" s="260"/>
      <c r="E30" s="317"/>
      <c r="F30" s="319"/>
      <c r="G30" s="330"/>
      <c r="H30" s="18">
        <v>2400102</v>
      </c>
      <c r="I30" s="176">
        <v>42582</v>
      </c>
      <c r="J30" s="217">
        <v>801.29</v>
      </c>
      <c r="K30" s="217">
        <v>801.29</v>
      </c>
      <c r="L30" s="175"/>
      <c r="M30" s="175"/>
      <c r="N30" s="218">
        <f t="shared" si="3"/>
        <v>801.29</v>
      </c>
      <c r="O30" s="20"/>
      <c r="P30" s="175" t="s">
        <v>162</v>
      </c>
    </row>
    <row r="31" spans="1:17">
      <c r="A31" s="58"/>
      <c r="B31" s="108" t="s">
        <v>13</v>
      </c>
      <c r="C31" s="132"/>
      <c r="D31" s="234"/>
      <c r="E31" s="126"/>
      <c r="F31" s="233"/>
      <c r="G31" s="126"/>
      <c r="H31" s="18"/>
      <c r="I31" s="167"/>
      <c r="J31" s="24">
        <f>SUM(J16:J30)</f>
        <v>191727.35</v>
      </c>
      <c r="K31" s="24">
        <f>SUM(K16:K30)</f>
        <v>191552.92</v>
      </c>
      <c r="L31" s="24">
        <f>SUM(L16:L30)</f>
        <v>23666.46</v>
      </c>
      <c r="M31" s="24">
        <f>SUM(M16:M30)</f>
        <v>174.43</v>
      </c>
      <c r="N31" s="24">
        <f>SUM(N16:N30)</f>
        <v>161726.74000000002</v>
      </c>
      <c r="O31" s="20">
        <v>6159.72</v>
      </c>
      <c r="Q31" s="2"/>
    </row>
    <row r="32" spans="1:17">
      <c r="A32" s="259">
        <v>3</v>
      </c>
      <c r="B32" s="296" t="s">
        <v>30</v>
      </c>
      <c r="C32" s="306" t="s">
        <v>44</v>
      </c>
      <c r="D32" s="259">
        <v>214</v>
      </c>
      <c r="E32" s="274" t="s">
        <v>97</v>
      </c>
      <c r="F32" s="274" t="s">
        <v>44</v>
      </c>
      <c r="G32" s="278" t="s">
        <v>40</v>
      </c>
      <c r="H32" s="22">
        <v>320161038</v>
      </c>
      <c r="I32" s="176">
        <v>42580</v>
      </c>
      <c r="J32" s="22">
        <v>10109.280000000001</v>
      </c>
      <c r="K32" s="22">
        <v>10109.280000000001</v>
      </c>
      <c r="L32" s="22"/>
      <c r="M32" s="22"/>
      <c r="N32" s="62">
        <f t="shared" si="1"/>
        <v>10109.280000000001</v>
      </c>
      <c r="O32" s="57"/>
      <c r="P32" s="175" t="s">
        <v>162</v>
      </c>
    </row>
    <row r="33" spans="1:16">
      <c r="A33" s="260"/>
      <c r="B33" s="297"/>
      <c r="C33" s="307"/>
      <c r="D33" s="260"/>
      <c r="E33" s="275"/>
      <c r="F33" s="275"/>
      <c r="G33" s="279"/>
      <c r="H33" s="22">
        <v>320161057</v>
      </c>
      <c r="I33" s="176">
        <v>42580</v>
      </c>
      <c r="J33" s="28">
        <v>14994.17</v>
      </c>
      <c r="K33" s="28">
        <v>14994.17</v>
      </c>
      <c r="L33" s="28"/>
      <c r="M33" s="28"/>
      <c r="N33" s="62">
        <f t="shared" si="1"/>
        <v>14994.17</v>
      </c>
      <c r="O33" s="57"/>
      <c r="P33" s="175" t="s">
        <v>162</v>
      </c>
    </row>
    <row r="34" spans="1:16">
      <c r="A34" s="260"/>
      <c r="B34" s="297"/>
      <c r="C34" s="307"/>
      <c r="D34" s="260"/>
      <c r="E34" s="275"/>
      <c r="F34" s="275"/>
      <c r="G34" s="279"/>
      <c r="H34" s="27"/>
      <c r="I34" s="169"/>
      <c r="J34" s="28"/>
      <c r="K34" s="28"/>
      <c r="L34" s="28"/>
      <c r="M34" s="28"/>
      <c r="N34" s="62"/>
      <c r="O34" s="57"/>
    </row>
    <row r="35" spans="1:16">
      <c r="A35" s="260"/>
      <c r="B35" s="297"/>
      <c r="C35" s="307"/>
      <c r="D35" s="260"/>
      <c r="E35" s="275"/>
      <c r="F35" s="275"/>
      <c r="G35" s="279"/>
      <c r="H35" s="27"/>
      <c r="I35" s="169"/>
      <c r="J35" s="28"/>
      <c r="K35" s="28"/>
      <c r="L35" s="28"/>
      <c r="M35" s="28"/>
      <c r="N35" s="62"/>
      <c r="O35" s="57"/>
    </row>
    <row r="36" spans="1:16">
      <c r="A36" s="191"/>
      <c r="B36" s="240" t="s">
        <v>13</v>
      </c>
      <c r="C36" s="243"/>
      <c r="D36" s="220"/>
      <c r="E36" s="235"/>
      <c r="F36" s="231"/>
      <c r="G36" s="253"/>
      <c r="H36" s="27"/>
      <c r="I36" s="169"/>
      <c r="J36" s="57">
        <f>SUM(J32:J35)</f>
        <v>25103.45</v>
      </c>
      <c r="K36" s="57">
        <f t="shared" ref="K36:O36" si="4">SUM(K32:K35)</f>
        <v>25103.45</v>
      </c>
      <c r="L36" s="57">
        <f t="shared" si="4"/>
        <v>0</v>
      </c>
      <c r="M36" s="57">
        <f t="shared" si="4"/>
        <v>0</v>
      </c>
      <c r="N36" s="57">
        <f t="shared" si="4"/>
        <v>25103.45</v>
      </c>
      <c r="O36" s="57">
        <f t="shared" si="4"/>
        <v>0</v>
      </c>
    </row>
    <row r="37" spans="1:16">
      <c r="A37" s="259">
        <v>4</v>
      </c>
      <c r="B37" s="296" t="s">
        <v>48</v>
      </c>
      <c r="C37" s="274" t="s">
        <v>16</v>
      </c>
      <c r="D37" s="308">
        <v>230</v>
      </c>
      <c r="E37" s="267" t="s">
        <v>97</v>
      </c>
      <c r="F37" s="274" t="s">
        <v>16</v>
      </c>
      <c r="G37" s="278" t="s">
        <v>26</v>
      </c>
      <c r="H37" s="27">
        <v>1115</v>
      </c>
      <c r="I37" s="176">
        <v>42571</v>
      </c>
      <c r="J37" s="62">
        <v>1139.44</v>
      </c>
      <c r="K37" s="62">
        <v>1139.44</v>
      </c>
      <c r="L37" s="62"/>
      <c r="M37" s="62"/>
      <c r="N37" s="62">
        <f t="shared" si="1"/>
        <v>1139.44</v>
      </c>
      <c r="O37" s="57"/>
      <c r="P37" s="175" t="s">
        <v>162</v>
      </c>
    </row>
    <row r="38" spans="1:16">
      <c r="A38" s="260"/>
      <c r="B38" s="297"/>
      <c r="C38" s="275"/>
      <c r="D38" s="309"/>
      <c r="E38" s="268"/>
      <c r="F38" s="275"/>
      <c r="G38" s="279"/>
      <c r="H38" s="27">
        <v>1118</v>
      </c>
      <c r="I38" s="176">
        <v>42573</v>
      </c>
      <c r="J38" s="62">
        <v>1139.44</v>
      </c>
      <c r="K38" s="62">
        <v>1139.44</v>
      </c>
      <c r="L38" s="62"/>
      <c r="M38" s="62"/>
      <c r="N38" s="62">
        <f t="shared" ref="N38:N41" si="5">J38-L38-M38</f>
        <v>1139.44</v>
      </c>
      <c r="O38" s="57"/>
    </row>
    <row r="39" spans="1:16">
      <c r="A39" s="260"/>
      <c r="B39" s="297"/>
      <c r="C39" s="275"/>
      <c r="D39" s="309"/>
      <c r="E39" s="268"/>
      <c r="F39" s="275"/>
      <c r="G39" s="279"/>
      <c r="H39" s="27">
        <v>1109</v>
      </c>
      <c r="I39" s="219">
        <v>42564</v>
      </c>
      <c r="J39" s="62">
        <v>854.58</v>
      </c>
      <c r="K39" s="62">
        <v>854.58</v>
      </c>
      <c r="L39" s="62"/>
      <c r="M39" s="62"/>
      <c r="N39" s="62">
        <f t="shared" si="5"/>
        <v>854.58</v>
      </c>
      <c r="O39" s="57"/>
    </row>
    <row r="40" spans="1:16">
      <c r="A40" s="260"/>
      <c r="B40" s="297"/>
      <c r="C40" s="275"/>
      <c r="D40" s="309"/>
      <c r="E40" s="268"/>
      <c r="F40" s="275"/>
      <c r="G40" s="279"/>
      <c r="H40" s="27">
        <v>1099</v>
      </c>
      <c r="I40" s="219">
        <v>42552</v>
      </c>
      <c r="J40" s="62">
        <v>284.86</v>
      </c>
      <c r="K40" s="62">
        <v>284.86</v>
      </c>
      <c r="L40" s="62"/>
      <c r="M40" s="62"/>
      <c r="N40" s="62">
        <f t="shared" ref="N40" si="6">J40-L40-M40</f>
        <v>284.86</v>
      </c>
      <c r="O40" s="57"/>
    </row>
    <row r="41" spans="1:16">
      <c r="A41" s="260"/>
      <c r="B41" s="297"/>
      <c r="C41" s="275"/>
      <c r="D41" s="309"/>
      <c r="E41" s="268"/>
      <c r="F41" s="275"/>
      <c r="G41" s="279"/>
      <c r="H41" s="27">
        <v>1094</v>
      </c>
      <c r="I41" s="219">
        <v>42552</v>
      </c>
      <c r="J41" s="62">
        <v>284.86</v>
      </c>
      <c r="K41" s="62">
        <v>284.86</v>
      </c>
      <c r="L41" s="62"/>
      <c r="M41" s="62"/>
      <c r="N41" s="62">
        <f t="shared" si="5"/>
        <v>284.86</v>
      </c>
      <c r="O41" s="57"/>
    </row>
    <row r="42" spans="1:16">
      <c r="A42" s="191"/>
      <c r="B42" s="240" t="s">
        <v>13</v>
      </c>
      <c r="C42" s="243"/>
      <c r="D42" s="220"/>
      <c r="E42" s="235"/>
      <c r="F42" s="231"/>
      <c r="G42" s="253"/>
      <c r="H42" s="27"/>
      <c r="I42" s="169"/>
      <c r="J42" s="57">
        <f>SUM(J37:J41)</f>
        <v>3703.1800000000003</v>
      </c>
      <c r="K42" s="57">
        <f>SUM(K37:K41)</f>
        <v>3703.1800000000003</v>
      </c>
      <c r="L42" s="57">
        <f>SUM(L37:L41)</f>
        <v>0</v>
      </c>
      <c r="M42" s="57">
        <f>SUM(M37:M41)</f>
        <v>0</v>
      </c>
      <c r="N42" s="57">
        <f>SUM(N37:N41)</f>
        <v>3703.1800000000003</v>
      </c>
      <c r="O42" s="57">
        <v>0</v>
      </c>
    </row>
    <row r="43" spans="1:16" ht="12.75" customHeight="1">
      <c r="A43" s="259">
        <v>5</v>
      </c>
      <c r="B43" s="261" t="s">
        <v>73</v>
      </c>
      <c r="C43" s="263" t="s">
        <v>91</v>
      </c>
      <c r="D43" s="259">
        <v>870</v>
      </c>
      <c r="E43" s="267" t="s">
        <v>97</v>
      </c>
      <c r="F43" s="267" t="s">
        <v>195</v>
      </c>
      <c r="G43" s="278" t="s">
        <v>151</v>
      </c>
      <c r="H43" s="27"/>
      <c r="I43" s="176"/>
      <c r="J43" s="28"/>
      <c r="K43" s="28"/>
      <c r="L43" s="28"/>
      <c r="M43" s="28"/>
      <c r="N43" s="28">
        <f>J43-L43-M43</f>
        <v>0</v>
      </c>
      <c r="O43" s="57"/>
      <c r="P43" s="175" t="s">
        <v>162</v>
      </c>
    </row>
    <row r="44" spans="1:16">
      <c r="A44" s="260"/>
      <c r="B44" s="262"/>
      <c r="C44" s="264"/>
      <c r="D44" s="260"/>
      <c r="E44" s="268"/>
      <c r="F44" s="268"/>
      <c r="G44" s="279"/>
      <c r="H44" s="27"/>
      <c r="I44" s="169"/>
      <c r="J44" s="28"/>
      <c r="K44" s="28"/>
      <c r="L44" s="28"/>
      <c r="M44" s="28"/>
      <c r="N44" s="28"/>
      <c r="O44" s="57"/>
    </row>
    <row r="45" spans="1:16">
      <c r="A45" s="260"/>
      <c r="B45" s="262"/>
      <c r="C45" s="264"/>
      <c r="D45" s="260"/>
      <c r="E45" s="268"/>
      <c r="F45" s="268"/>
      <c r="G45" s="279"/>
      <c r="H45" s="27"/>
      <c r="I45" s="169"/>
      <c r="J45" s="28"/>
      <c r="K45" s="28"/>
      <c r="L45" s="28"/>
      <c r="M45" s="28"/>
      <c r="N45" s="28"/>
      <c r="O45" s="57"/>
    </row>
    <row r="46" spans="1:16">
      <c r="A46" s="260"/>
      <c r="B46" s="262"/>
      <c r="C46" s="264"/>
      <c r="D46" s="260"/>
      <c r="E46" s="268"/>
      <c r="F46" s="268"/>
      <c r="G46" s="279"/>
      <c r="H46" s="27"/>
      <c r="I46" s="169"/>
      <c r="J46" s="28"/>
      <c r="K46" s="28"/>
      <c r="L46" s="28"/>
      <c r="M46" s="28"/>
      <c r="N46" s="28"/>
      <c r="O46" s="57"/>
    </row>
    <row r="47" spans="1:16">
      <c r="A47" s="191"/>
      <c r="B47" s="240" t="s">
        <v>13</v>
      </c>
      <c r="C47" s="243"/>
      <c r="D47" s="220"/>
      <c r="E47" s="235"/>
      <c r="F47" s="231"/>
      <c r="G47" s="253"/>
      <c r="H47" s="27"/>
      <c r="I47" s="169"/>
      <c r="J47" s="57">
        <f>SUM(J43:J46)</f>
        <v>0</v>
      </c>
      <c r="K47" s="57">
        <f>SUM(K43:K46)</f>
        <v>0</v>
      </c>
      <c r="L47" s="57">
        <f>SUM(L43:L46)</f>
        <v>0</v>
      </c>
      <c r="M47" s="57">
        <f>SUM(M43:M46)</f>
        <v>0</v>
      </c>
      <c r="N47" s="57">
        <f>SUM(N43:N46)</f>
        <v>0</v>
      </c>
      <c r="O47" s="57">
        <v>0</v>
      </c>
    </row>
    <row r="48" spans="1:16">
      <c r="A48" s="259">
        <v>6</v>
      </c>
      <c r="B48" s="296" t="s">
        <v>32</v>
      </c>
      <c r="C48" s="274" t="s">
        <v>16</v>
      </c>
      <c r="D48" s="259">
        <v>24</v>
      </c>
      <c r="E48" s="274" t="s">
        <v>97</v>
      </c>
      <c r="F48" s="274" t="s">
        <v>16</v>
      </c>
      <c r="G48" s="278" t="s">
        <v>65</v>
      </c>
      <c r="H48" s="27">
        <v>90737</v>
      </c>
      <c r="I48" s="176">
        <v>42582</v>
      </c>
      <c r="J48" s="28">
        <v>959.8</v>
      </c>
      <c r="K48" s="28">
        <v>959.8</v>
      </c>
      <c r="L48" s="28"/>
      <c r="M48" s="28"/>
      <c r="N48" s="28">
        <f>J48-L48-M48</f>
        <v>959.8</v>
      </c>
      <c r="O48" s="57"/>
      <c r="P48" s="175" t="s">
        <v>162</v>
      </c>
    </row>
    <row r="49" spans="1:16">
      <c r="A49" s="260"/>
      <c r="B49" s="297"/>
      <c r="C49" s="275"/>
      <c r="D49" s="260"/>
      <c r="E49" s="275"/>
      <c r="F49" s="275"/>
      <c r="G49" s="279"/>
      <c r="H49" s="27">
        <v>90117</v>
      </c>
      <c r="I49" s="176">
        <v>42582</v>
      </c>
      <c r="J49" s="28">
        <v>11517.6</v>
      </c>
      <c r="K49" s="28">
        <v>11517.6</v>
      </c>
      <c r="L49" s="28"/>
      <c r="M49" s="28"/>
      <c r="N49" s="28">
        <f>J49-L49-M49</f>
        <v>11517.6</v>
      </c>
      <c r="O49" s="57"/>
    </row>
    <row r="50" spans="1:16">
      <c r="A50" s="260"/>
      <c r="B50" s="297"/>
      <c r="C50" s="275"/>
      <c r="D50" s="260"/>
      <c r="E50" s="275"/>
      <c r="F50" s="275"/>
      <c r="G50" s="279"/>
      <c r="H50" s="22"/>
      <c r="I50" s="171"/>
      <c r="J50" s="23"/>
      <c r="K50" s="23"/>
      <c r="L50" s="28"/>
      <c r="M50" s="28"/>
      <c r="N50" s="28"/>
      <c r="O50" s="57"/>
    </row>
    <row r="51" spans="1:16">
      <c r="A51" s="260"/>
      <c r="B51" s="297"/>
      <c r="C51" s="275"/>
      <c r="D51" s="260"/>
      <c r="E51" s="276"/>
      <c r="F51" s="275"/>
      <c r="G51" s="279"/>
      <c r="H51" s="196"/>
      <c r="I51" s="197"/>
      <c r="J51" s="196"/>
      <c r="K51" s="196"/>
      <c r="L51" s="28"/>
      <c r="M51" s="28"/>
      <c r="N51" s="28"/>
      <c r="O51" s="57"/>
    </row>
    <row r="52" spans="1:16">
      <c r="A52" s="191"/>
      <c r="B52" s="240" t="s">
        <v>13</v>
      </c>
      <c r="C52" s="243"/>
      <c r="D52" s="220"/>
      <c r="E52" s="235"/>
      <c r="F52" s="231"/>
      <c r="G52" s="253"/>
      <c r="H52" s="27"/>
      <c r="I52" s="169"/>
      <c r="J52" s="57">
        <f>SUM(J48:J51)</f>
        <v>12477.4</v>
      </c>
      <c r="K52" s="57">
        <f>SUM(K48:K51)</f>
        <v>12477.4</v>
      </c>
      <c r="L52" s="57">
        <f>SUM(L48:L51)</f>
        <v>0</v>
      </c>
      <c r="M52" s="57">
        <f>SUM(M48:M51)</f>
        <v>0</v>
      </c>
      <c r="N52" s="57">
        <f>SUM(N48:N51)</f>
        <v>12477.4</v>
      </c>
      <c r="O52" s="57">
        <v>0</v>
      </c>
    </row>
    <row r="53" spans="1:16">
      <c r="A53" s="259">
        <v>7</v>
      </c>
      <c r="B53" s="296" t="s">
        <v>150</v>
      </c>
      <c r="C53" s="306" t="s">
        <v>14</v>
      </c>
      <c r="D53" s="259">
        <v>215</v>
      </c>
      <c r="E53" s="265" t="s">
        <v>97</v>
      </c>
      <c r="F53" s="274" t="s">
        <v>14</v>
      </c>
      <c r="G53" s="278" t="s">
        <v>144</v>
      </c>
      <c r="H53" s="27">
        <v>1356483</v>
      </c>
      <c r="I53" s="176">
        <v>42580</v>
      </c>
      <c r="J53" s="28">
        <v>5758.8</v>
      </c>
      <c r="K53" s="28"/>
      <c r="L53" s="28"/>
      <c r="M53" s="28"/>
      <c r="N53" s="28">
        <f>J53-L53-M53</f>
        <v>5758.8</v>
      </c>
      <c r="O53" s="57"/>
      <c r="P53" s="175" t="s">
        <v>162</v>
      </c>
    </row>
    <row r="54" spans="1:16">
      <c r="A54" s="260"/>
      <c r="B54" s="297"/>
      <c r="C54" s="307"/>
      <c r="D54" s="260"/>
      <c r="E54" s="266"/>
      <c r="F54" s="275"/>
      <c r="G54" s="279"/>
      <c r="H54" s="27"/>
      <c r="I54" s="169"/>
      <c r="J54" s="28"/>
      <c r="K54" s="28"/>
      <c r="L54" s="28"/>
      <c r="M54" s="28"/>
      <c r="N54" s="28">
        <f>J54-L54-M54</f>
        <v>0</v>
      </c>
      <c r="O54" s="57"/>
      <c r="P54" s="175" t="s">
        <v>162</v>
      </c>
    </row>
    <row r="55" spans="1:16">
      <c r="A55" s="260"/>
      <c r="B55" s="297"/>
      <c r="C55" s="307"/>
      <c r="D55" s="260"/>
      <c r="E55" s="266"/>
      <c r="F55" s="275"/>
      <c r="G55" s="279"/>
      <c r="H55" s="27"/>
      <c r="I55" s="169"/>
      <c r="J55" s="28"/>
      <c r="K55" s="28"/>
      <c r="L55" s="28"/>
      <c r="M55" s="28"/>
      <c r="N55" s="28">
        <f>J55-L55-M55</f>
        <v>0</v>
      </c>
      <c r="O55" s="57"/>
    </row>
    <row r="56" spans="1:16">
      <c r="A56" s="260"/>
      <c r="B56" s="297"/>
      <c r="C56" s="307"/>
      <c r="D56" s="260"/>
      <c r="E56" s="266"/>
      <c r="F56" s="275"/>
      <c r="G56" s="279"/>
      <c r="H56" s="27"/>
      <c r="I56" s="169"/>
      <c r="J56" s="28"/>
      <c r="K56" s="28">
        <v>0</v>
      </c>
      <c r="L56" s="28"/>
      <c r="M56" s="28"/>
      <c r="N56" s="28">
        <f>J56-L56-M56</f>
        <v>0</v>
      </c>
      <c r="O56" s="57"/>
    </row>
    <row r="57" spans="1:16">
      <c r="A57" s="193"/>
      <c r="B57" s="108" t="s">
        <v>13</v>
      </c>
      <c r="C57" s="115"/>
      <c r="D57" s="234"/>
      <c r="E57" s="234"/>
      <c r="F57" s="154"/>
      <c r="G57" s="251"/>
      <c r="H57" s="27"/>
      <c r="I57" s="169"/>
      <c r="J57" s="57">
        <f>SUM(J53:J56)</f>
        <v>5758.8</v>
      </c>
      <c r="K57" s="57">
        <f>SUM(K53:K56)</f>
        <v>0</v>
      </c>
      <c r="L57" s="57">
        <f>SUM(L53:L56)</f>
        <v>0</v>
      </c>
      <c r="M57" s="57">
        <f>SUM(M53:M56)</f>
        <v>0</v>
      </c>
      <c r="N57" s="57">
        <f>SUM(N53:N56)</f>
        <v>5758.8</v>
      </c>
      <c r="O57" s="57">
        <v>0</v>
      </c>
    </row>
    <row r="58" spans="1:16">
      <c r="A58" s="259">
        <v>8</v>
      </c>
      <c r="B58" s="296" t="s">
        <v>35</v>
      </c>
      <c r="C58" s="263" t="s">
        <v>16</v>
      </c>
      <c r="D58" s="259">
        <v>41</v>
      </c>
      <c r="E58" s="265" t="s">
        <v>97</v>
      </c>
      <c r="F58" s="267" t="s">
        <v>16</v>
      </c>
      <c r="G58" s="274" t="s">
        <v>51</v>
      </c>
      <c r="H58" s="27"/>
      <c r="I58" s="176"/>
      <c r="J58" s="28"/>
      <c r="K58" s="28"/>
      <c r="L58" s="27"/>
      <c r="M58" s="28"/>
      <c r="N58" s="28">
        <f>J58-L58-M58</f>
        <v>0</v>
      </c>
      <c r="O58" s="27"/>
      <c r="P58" s="175" t="s">
        <v>162</v>
      </c>
    </row>
    <row r="59" spans="1:16">
      <c r="A59" s="260"/>
      <c r="B59" s="297"/>
      <c r="C59" s="264"/>
      <c r="D59" s="260"/>
      <c r="E59" s="266"/>
      <c r="F59" s="268"/>
      <c r="G59" s="275"/>
      <c r="H59" s="27"/>
      <c r="I59" s="169"/>
      <c r="J59" s="28"/>
      <c r="K59" s="28"/>
      <c r="L59" s="27"/>
      <c r="M59" s="28"/>
      <c r="N59" s="28">
        <f>J59-L59-M59</f>
        <v>0</v>
      </c>
      <c r="O59" s="27"/>
    </row>
    <row r="60" spans="1:16">
      <c r="A60" s="260"/>
      <c r="B60" s="297"/>
      <c r="C60" s="264"/>
      <c r="D60" s="260"/>
      <c r="E60" s="266"/>
      <c r="F60" s="268"/>
      <c r="G60" s="275"/>
      <c r="H60" s="27"/>
      <c r="I60" s="169"/>
      <c r="J60" s="28"/>
      <c r="K60" s="28"/>
      <c r="L60" s="27"/>
      <c r="M60" s="28"/>
      <c r="N60" s="28"/>
      <c r="O60" s="27"/>
    </row>
    <row r="61" spans="1:16">
      <c r="A61" s="192"/>
      <c r="B61" s="239"/>
      <c r="C61" s="225"/>
      <c r="D61" s="221"/>
      <c r="E61" s="227"/>
      <c r="F61" s="229"/>
      <c r="G61" s="275"/>
      <c r="H61" s="27"/>
      <c r="I61" s="169"/>
      <c r="J61" s="28"/>
      <c r="K61" s="28"/>
      <c r="L61" s="27"/>
      <c r="M61" s="28"/>
      <c r="N61" s="28"/>
      <c r="O61" s="27"/>
    </row>
    <row r="62" spans="1:16">
      <c r="A62" s="58"/>
      <c r="B62" s="240" t="s">
        <v>13</v>
      </c>
      <c r="C62" s="241"/>
      <c r="D62" s="242"/>
      <c r="E62" s="238"/>
      <c r="F62" s="237"/>
      <c r="G62" s="255"/>
      <c r="H62" s="18"/>
      <c r="I62" s="167"/>
      <c r="J62" s="24">
        <f>SUM(J58:J60)</f>
        <v>0</v>
      </c>
      <c r="K62" s="24">
        <f>SUM(K58:K60)</f>
        <v>0</v>
      </c>
      <c r="L62" s="24">
        <f>SUM(L58:L60)</f>
        <v>0</v>
      </c>
      <c r="M62" s="24">
        <f>SUM(M58:M60)</f>
        <v>0</v>
      </c>
      <c r="N62" s="24">
        <f>SUM(N58:N60)</f>
        <v>0</v>
      </c>
      <c r="O62" s="21">
        <v>0</v>
      </c>
    </row>
    <row r="63" spans="1:16">
      <c r="A63" s="259">
        <v>9</v>
      </c>
      <c r="B63" s="296" t="s">
        <v>85</v>
      </c>
      <c r="C63" s="263" t="s">
        <v>14</v>
      </c>
      <c r="D63" s="278">
        <v>620</v>
      </c>
      <c r="E63" s="278" t="s">
        <v>97</v>
      </c>
      <c r="F63" s="267" t="s">
        <v>14</v>
      </c>
      <c r="G63" s="278">
        <v>703</v>
      </c>
      <c r="H63" s="27" t="s">
        <v>197</v>
      </c>
      <c r="I63" s="176">
        <v>42551</v>
      </c>
      <c r="J63" s="28">
        <v>18800.54</v>
      </c>
      <c r="K63" s="28">
        <v>18606.72</v>
      </c>
      <c r="L63" s="28"/>
      <c r="M63" s="28">
        <v>193.82</v>
      </c>
      <c r="N63" s="28">
        <f t="shared" ref="N63:N72" si="7">J63-L63-M63</f>
        <v>18606.72</v>
      </c>
      <c r="O63" s="27"/>
      <c r="P63" s="175" t="s">
        <v>163</v>
      </c>
    </row>
    <row r="64" spans="1:16">
      <c r="A64" s="260"/>
      <c r="B64" s="297"/>
      <c r="C64" s="304"/>
      <c r="D64" s="279"/>
      <c r="E64" s="279"/>
      <c r="F64" s="305"/>
      <c r="G64" s="279"/>
      <c r="H64" s="27" t="s">
        <v>204</v>
      </c>
      <c r="I64" s="176">
        <v>42582</v>
      </c>
      <c r="J64" s="28">
        <v>14536.5</v>
      </c>
      <c r="K64" s="28">
        <v>13955.04</v>
      </c>
      <c r="L64" s="27"/>
      <c r="M64" s="28">
        <v>581.46</v>
      </c>
      <c r="N64" s="28">
        <f t="shared" si="7"/>
        <v>13955.04</v>
      </c>
      <c r="O64" s="27"/>
      <c r="P64" s="175" t="s">
        <v>163</v>
      </c>
    </row>
    <row r="65" spans="1:16">
      <c r="A65" s="260"/>
      <c r="B65" s="297"/>
      <c r="C65" s="304"/>
      <c r="D65" s="279"/>
      <c r="E65" s="279"/>
      <c r="F65" s="305"/>
      <c r="G65" s="279"/>
      <c r="H65" s="27" t="s">
        <v>205</v>
      </c>
      <c r="I65" s="176">
        <v>42582</v>
      </c>
      <c r="J65" s="28">
        <v>116.28</v>
      </c>
      <c r="K65" s="28">
        <v>0</v>
      </c>
      <c r="L65" s="195"/>
      <c r="M65" s="28">
        <v>116.28</v>
      </c>
      <c r="N65" s="28">
        <f t="shared" si="7"/>
        <v>0</v>
      </c>
      <c r="O65" s="27"/>
      <c r="P65" s="175" t="s">
        <v>162</v>
      </c>
    </row>
    <row r="66" spans="1:16">
      <c r="A66" s="260"/>
      <c r="B66" s="297"/>
      <c r="C66" s="304"/>
      <c r="D66" s="279"/>
      <c r="E66" s="279"/>
      <c r="F66" s="305"/>
      <c r="G66" s="279"/>
      <c r="H66" s="27" t="s">
        <v>206</v>
      </c>
      <c r="I66" s="176">
        <v>42582</v>
      </c>
      <c r="J66" s="28">
        <v>155.04</v>
      </c>
      <c r="K66" s="28">
        <v>155.04</v>
      </c>
      <c r="L66" s="18"/>
      <c r="M66" s="28"/>
      <c r="N66" s="28">
        <f t="shared" si="7"/>
        <v>155.04</v>
      </c>
      <c r="O66" s="27"/>
      <c r="P66" s="175" t="s">
        <v>162</v>
      </c>
    </row>
    <row r="67" spans="1:16">
      <c r="A67" s="260"/>
      <c r="B67" s="297"/>
      <c r="C67" s="304"/>
      <c r="D67" s="279"/>
      <c r="E67" s="279"/>
      <c r="F67" s="305"/>
      <c r="G67" s="279"/>
      <c r="H67" s="27" t="s">
        <v>208</v>
      </c>
      <c r="I67" s="176">
        <v>42582</v>
      </c>
      <c r="J67" s="28">
        <v>361.76</v>
      </c>
      <c r="K67" s="28">
        <v>361.76</v>
      </c>
      <c r="L67" s="18"/>
      <c r="M67" s="28"/>
      <c r="N67" s="28">
        <f t="shared" si="7"/>
        <v>361.76</v>
      </c>
      <c r="O67" s="27"/>
      <c r="P67" s="175"/>
    </row>
    <row r="68" spans="1:16">
      <c r="A68" s="260"/>
      <c r="B68" s="297"/>
      <c r="C68" s="304"/>
      <c r="D68" s="279"/>
      <c r="E68" s="279"/>
      <c r="F68" s="305"/>
      <c r="G68" s="279"/>
      <c r="H68" s="27" t="s">
        <v>207</v>
      </c>
      <c r="I68" s="176">
        <v>42582</v>
      </c>
      <c r="J68" s="28">
        <v>297.16000000000003</v>
      </c>
      <c r="K68" s="28">
        <v>297.16000000000003</v>
      </c>
      <c r="L68" s="18"/>
      <c r="M68" s="28"/>
      <c r="N68" s="28">
        <f t="shared" si="7"/>
        <v>297.16000000000003</v>
      </c>
      <c r="O68" s="27"/>
      <c r="P68" s="175"/>
    </row>
    <row r="69" spans="1:16">
      <c r="A69" s="260"/>
      <c r="B69" s="297"/>
      <c r="C69" s="304"/>
      <c r="D69" s="279"/>
      <c r="E69" s="279"/>
      <c r="F69" s="305"/>
      <c r="G69" s="279"/>
      <c r="H69" s="27" t="s">
        <v>209</v>
      </c>
      <c r="I69" s="176">
        <v>42582</v>
      </c>
      <c r="J69" s="28">
        <v>374.68</v>
      </c>
      <c r="K69" s="28">
        <v>374.68</v>
      </c>
      <c r="L69" s="18"/>
      <c r="M69" s="28"/>
      <c r="N69" s="28">
        <f t="shared" si="7"/>
        <v>374.68</v>
      </c>
      <c r="O69" s="27"/>
      <c r="P69" s="175"/>
    </row>
    <row r="70" spans="1:16">
      <c r="A70" s="260"/>
      <c r="B70" s="297"/>
      <c r="C70" s="304"/>
      <c r="D70" s="279"/>
      <c r="E70" s="279"/>
      <c r="F70" s="305"/>
      <c r="G70" s="279"/>
      <c r="H70" s="27" t="s">
        <v>210</v>
      </c>
      <c r="I70" s="176">
        <v>42582</v>
      </c>
      <c r="J70" s="28">
        <v>174.42</v>
      </c>
      <c r="K70" s="28">
        <v>174.42</v>
      </c>
      <c r="L70" s="18"/>
      <c r="M70" s="28"/>
      <c r="N70" s="28">
        <f t="shared" si="7"/>
        <v>174.42</v>
      </c>
      <c r="O70" s="27"/>
      <c r="P70" s="175"/>
    </row>
    <row r="71" spans="1:16">
      <c r="A71" s="260"/>
      <c r="B71" s="297"/>
      <c r="C71" s="304"/>
      <c r="D71" s="279"/>
      <c r="E71" s="279"/>
      <c r="F71" s="305"/>
      <c r="G71" s="279"/>
      <c r="H71" s="27" t="s">
        <v>211</v>
      </c>
      <c r="I71" s="176">
        <v>42582</v>
      </c>
      <c r="J71" s="28">
        <v>161.5</v>
      </c>
      <c r="K71" s="28">
        <v>161.5</v>
      </c>
      <c r="L71" s="18"/>
      <c r="M71" s="28"/>
      <c r="N71" s="28">
        <f t="shared" si="7"/>
        <v>161.5</v>
      </c>
      <c r="O71" s="27"/>
      <c r="P71" s="175" t="s">
        <v>162</v>
      </c>
    </row>
    <row r="72" spans="1:16">
      <c r="A72" s="260"/>
      <c r="B72" s="297"/>
      <c r="C72" s="304"/>
      <c r="D72" s="279"/>
      <c r="E72" s="279"/>
      <c r="F72" s="305"/>
      <c r="G72" s="279"/>
      <c r="H72" s="27" t="s">
        <v>212</v>
      </c>
      <c r="I72" s="176">
        <v>42582</v>
      </c>
      <c r="J72" s="28">
        <v>335.92</v>
      </c>
      <c r="K72" s="28">
        <v>335.92</v>
      </c>
      <c r="L72" s="195"/>
      <c r="M72" s="102"/>
      <c r="N72" s="28">
        <f t="shared" si="7"/>
        <v>335.92</v>
      </c>
      <c r="O72" s="27"/>
      <c r="P72" s="175" t="s">
        <v>162</v>
      </c>
    </row>
    <row r="73" spans="1:16">
      <c r="A73" s="58"/>
      <c r="B73" s="240" t="s">
        <v>13</v>
      </c>
      <c r="C73" s="241"/>
      <c r="D73" s="242"/>
      <c r="E73" s="238"/>
      <c r="F73" s="237"/>
      <c r="G73" s="255"/>
      <c r="H73" s="18"/>
      <c r="I73" s="167"/>
      <c r="J73" s="24">
        <f>SUM(J63:J72)</f>
        <v>35313.800000000003</v>
      </c>
      <c r="K73" s="24">
        <f>SUM(K63:K72)</f>
        <v>34422.240000000005</v>
      </c>
      <c r="L73" s="24">
        <f t="shared" ref="L73:O73" si="8">SUM(L64:L72)</f>
        <v>0</v>
      </c>
      <c r="M73" s="24">
        <f>SUM(M63:M72)</f>
        <v>891.56</v>
      </c>
      <c r="N73" s="24">
        <f>SUM(N63:N72)</f>
        <v>34422.240000000005</v>
      </c>
      <c r="O73" s="24">
        <f t="shared" si="8"/>
        <v>0</v>
      </c>
    </row>
    <row r="74" spans="1:16">
      <c r="A74" s="259">
        <v>10</v>
      </c>
      <c r="B74" s="296" t="s">
        <v>20</v>
      </c>
      <c r="C74" s="263" t="s">
        <v>14</v>
      </c>
      <c r="D74" s="259">
        <v>633</v>
      </c>
      <c r="E74" s="278" t="s">
        <v>97</v>
      </c>
      <c r="F74" s="267" t="s">
        <v>14</v>
      </c>
      <c r="G74" s="278" t="s">
        <v>25</v>
      </c>
      <c r="H74" s="27">
        <v>207096</v>
      </c>
      <c r="I74" s="176">
        <v>42582</v>
      </c>
      <c r="J74" s="28">
        <v>542.1</v>
      </c>
      <c r="K74" s="28">
        <v>542.1</v>
      </c>
      <c r="L74" s="27"/>
      <c r="M74" s="28"/>
      <c r="N74" s="28">
        <f>J74-L74-M74</f>
        <v>542.1</v>
      </c>
      <c r="O74" s="27"/>
      <c r="P74" s="175" t="s">
        <v>162</v>
      </c>
    </row>
    <row r="75" spans="1:16">
      <c r="A75" s="260"/>
      <c r="B75" s="297"/>
      <c r="C75" s="264"/>
      <c r="D75" s="260"/>
      <c r="E75" s="279"/>
      <c r="F75" s="268"/>
      <c r="G75" s="279"/>
      <c r="H75" s="27">
        <v>207095</v>
      </c>
      <c r="I75" s="176">
        <v>42582</v>
      </c>
      <c r="J75" s="28">
        <v>11736.24</v>
      </c>
      <c r="K75" s="28">
        <v>11736.24</v>
      </c>
      <c r="L75" s="27"/>
      <c r="M75" s="28"/>
      <c r="N75" s="28">
        <f>J75-L75-M75</f>
        <v>11736.24</v>
      </c>
      <c r="O75" s="27"/>
      <c r="P75" s="175" t="s">
        <v>162</v>
      </c>
    </row>
    <row r="76" spans="1:16">
      <c r="A76" s="260"/>
      <c r="B76" s="297"/>
      <c r="C76" s="264"/>
      <c r="D76" s="260"/>
      <c r="E76" s="279"/>
      <c r="F76" s="268"/>
      <c r="G76" s="279"/>
      <c r="H76" s="27"/>
      <c r="I76" s="169"/>
      <c r="J76" s="28"/>
      <c r="K76" s="28"/>
      <c r="L76" s="27"/>
      <c r="M76" s="28"/>
      <c r="N76" s="28"/>
      <c r="O76" s="27"/>
      <c r="P76" s="175" t="s">
        <v>162</v>
      </c>
    </row>
    <row r="77" spans="1:16">
      <c r="A77" s="58"/>
      <c r="B77" s="240" t="s">
        <v>13</v>
      </c>
      <c r="C77" s="241"/>
      <c r="D77" s="242"/>
      <c r="E77" s="238"/>
      <c r="F77" s="237"/>
      <c r="G77" s="255"/>
      <c r="H77" s="18"/>
      <c r="I77" s="167"/>
      <c r="J77" s="24">
        <f>SUM(J74:J76)</f>
        <v>12278.34</v>
      </c>
      <c r="K77" s="24">
        <f>SUM(K74:K76)</f>
        <v>12278.34</v>
      </c>
      <c r="L77" s="24">
        <f>SUM(L74:L76)</f>
        <v>0</v>
      </c>
      <c r="M77" s="24">
        <f>SUM(M74:M76)</f>
        <v>0</v>
      </c>
      <c r="N77" s="24">
        <f>SUM(N74:N76)</f>
        <v>12278.34</v>
      </c>
      <c r="O77" s="24"/>
    </row>
    <row r="78" spans="1:16">
      <c r="A78" s="259">
        <v>11</v>
      </c>
      <c r="B78" s="301" t="s">
        <v>67</v>
      </c>
      <c r="C78" s="302" t="s">
        <v>53</v>
      </c>
      <c r="D78" s="303">
        <v>230</v>
      </c>
      <c r="E78" s="295" t="s">
        <v>97</v>
      </c>
      <c r="F78" s="294" t="s">
        <v>53</v>
      </c>
      <c r="G78" s="295" t="s">
        <v>55</v>
      </c>
      <c r="H78" s="18">
        <v>72007208</v>
      </c>
      <c r="I78" s="176">
        <v>42581</v>
      </c>
      <c r="J78" s="20">
        <v>577</v>
      </c>
      <c r="K78" s="20">
        <v>0</v>
      </c>
      <c r="L78" s="18"/>
      <c r="M78" s="20">
        <v>577</v>
      </c>
      <c r="N78" s="20">
        <f>J78-M78</f>
        <v>0</v>
      </c>
      <c r="O78" s="18"/>
      <c r="P78" s="175" t="s">
        <v>162</v>
      </c>
    </row>
    <row r="79" spans="1:16">
      <c r="A79" s="260"/>
      <c r="B79" s="301"/>
      <c r="C79" s="302"/>
      <c r="D79" s="303"/>
      <c r="E79" s="295"/>
      <c r="F79" s="294"/>
      <c r="G79" s="295"/>
      <c r="H79" s="18">
        <v>72007204</v>
      </c>
      <c r="I79" s="176">
        <v>42582</v>
      </c>
      <c r="J79" s="20">
        <v>1162.92</v>
      </c>
      <c r="K79" s="20">
        <v>1162.92</v>
      </c>
      <c r="L79" s="18"/>
      <c r="M79" s="20">
        <v>1162.92</v>
      </c>
      <c r="N79" s="20">
        <f t="shared" ref="N79:N84" si="9">J79-L79-M79</f>
        <v>0</v>
      </c>
      <c r="O79" s="18"/>
      <c r="P79" s="175"/>
    </row>
    <row r="80" spans="1:16">
      <c r="A80" s="260"/>
      <c r="B80" s="301"/>
      <c r="C80" s="302"/>
      <c r="D80" s="303"/>
      <c r="E80" s="295"/>
      <c r="F80" s="294"/>
      <c r="G80" s="295"/>
      <c r="H80" s="18">
        <v>72007207</v>
      </c>
      <c r="I80" s="176">
        <v>42582</v>
      </c>
      <c r="J80" s="20">
        <v>16862.34</v>
      </c>
      <c r="K80" s="20">
        <v>6202.24</v>
      </c>
      <c r="L80" s="18"/>
      <c r="M80" s="20">
        <v>10660.1</v>
      </c>
      <c r="N80" s="20">
        <f t="shared" si="9"/>
        <v>6202.24</v>
      </c>
      <c r="O80" s="18"/>
      <c r="P80" s="175" t="s">
        <v>162</v>
      </c>
    </row>
    <row r="81" spans="1:17">
      <c r="A81" s="260"/>
      <c r="B81" s="301"/>
      <c r="C81" s="302"/>
      <c r="D81" s="303"/>
      <c r="E81" s="295"/>
      <c r="F81" s="294"/>
      <c r="G81" s="295"/>
      <c r="H81" s="18"/>
      <c r="I81" s="176"/>
      <c r="J81" s="20"/>
      <c r="K81" s="20"/>
      <c r="L81" s="18"/>
      <c r="M81" s="20"/>
      <c r="N81" s="20">
        <f t="shared" si="9"/>
        <v>0</v>
      </c>
      <c r="O81" s="18"/>
      <c r="P81" s="175"/>
    </row>
    <row r="82" spans="1:17">
      <c r="A82" s="260"/>
      <c r="B82" s="301"/>
      <c r="C82" s="302"/>
      <c r="D82" s="303"/>
      <c r="E82" s="295"/>
      <c r="F82" s="294"/>
      <c r="G82" s="295"/>
      <c r="H82" s="18"/>
      <c r="I82" s="167"/>
      <c r="J82" s="20"/>
      <c r="K82" s="20"/>
      <c r="L82" s="18"/>
      <c r="M82" s="20"/>
      <c r="N82" s="20">
        <f t="shared" si="9"/>
        <v>0</v>
      </c>
      <c r="O82" s="18"/>
      <c r="P82" s="175" t="s">
        <v>162</v>
      </c>
    </row>
    <row r="83" spans="1:17">
      <c r="A83" s="260"/>
      <c r="B83" s="301"/>
      <c r="C83" s="302"/>
      <c r="D83" s="303"/>
      <c r="E83" s="295"/>
      <c r="F83" s="294"/>
      <c r="G83" s="295"/>
      <c r="H83" s="18"/>
      <c r="I83" s="167"/>
      <c r="J83" s="20"/>
      <c r="K83" s="20"/>
      <c r="L83" s="18"/>
      <c r="M83" s="20"/>
      <c r="N83" s="20">
        <f t="shared" si="9"/>
        <v>0</v>
      </c>
      <c r="O83" s="18"/>
      <c r="P83" s="175"/>
    </row>
    <row r="84" spans="1:17" ht="15" customHeight="1">
      <c r="A84" s="260"/>
      <c r="B84" s="301"/>
      <c r="C84" s="302"/>
      <c r="D84" s="303"/>
      <c r="E84" s="295"/>
      <c r="F84" s="294"/>
      <c r="G84" s="295"/>
      <c r="H84" s="18"/>
      <c r="I84" s="167"/>
      <c r="J84" s="20"/>
      <c r="K84" s="20"/>
      <c r="L84" s="18"/>
      <c r="M84" s="20"/>
      <c r="N84" s="20">
        <f t="shared" si="9"/>
        <v>0</v>
      </c>
      <c r="O84" s="18"/>
      <c r="P84" s="175"/>
    </row>
    <row r="85" spans="1:17">
      <c r="A85" s="58"/>
      <c r="B85" s="240" t="s">
        <v>13</v>
      </c>
      <c r="C85" s="241"/>
      <c r="D85" s="242"/>
      <c r="E85" s="238"/>
      <c r="F85" s="237"/>
      <c r="G85" s="255"/>
      <c r="H85" s="18"/>
      <c r="I85" s="167"/>
      <c r="J85" s="24">
        <f>SUM(J78:J84)</f>
        <v>18602.260000000002</v>
      </c>
      <c r="K85" s="24">
        <f>SUM(K78:K84)</f>
        <v>7365.16</v>
      </c>
      <c r="L85" s="24">
        <f>SUM(L78:L84)</f>
        <v>0</v>
      </c>
      <c r="M85" s="24">
        <f>SUM(M78:M84)</f>
        <v>12400.02</v>
      </c>
      <c r="N85" s="24">
        <f>SUM(N78:N84)</f>
        <v>6202.24</v>
      </c>
      <c r="O85" s="21">
        <v>0</v>
      </c>
      <c r="Q85" s="2"/>
    </row>
    <row r="86" spans="1:17" ht="12.75" customHeight="1">
      <c r="A86" s="308">
        <v>12</v>
      </c>
      <c r="B86" s="296" t="s">
        <v>46</v>
      </c>
      <c r="C86" s="267" t="s">
        <v>19</v>
      </c>
      <c r="D86" s="274">
        <v>821</v>
      </c>
      <c r="E86" s="274" t="s">
        <v>97</v>
      </c>
      <c r="F86" s="267" t="s">
        <v>19</v>
      </c>
      <c r="G86" s="274" t="s">
        <v>49</v>
      </c>
      <c r="H86" s="106">
        <v>7970</v>
      </c>
      <c r="I86" s="176">
        <v>42582</v>
      </c>
      <c r="J86" s="20">
        <v>15451.5</v>
      </c>
      <c r="K86" s="20">
        <v>15451.5</v>
      </c>
      <c r="L86" s="21"/>
      <c r="M86" s="20"/>
      <c r="N86" s="20">
        <f t="shared" ref="N86:N91" si="10">J86-L86-M86</f>
        <v>15451.5</v>
      </c>
      <c r="O86" s="21"/>
      <c r="P86" s="175" t="s">
        <v>162</v>
      </c>
    </row>
    <row r="87" spans="1:17">
      <c r="A87" s="309"/>
      <c r="B87" s="297"/>
      <c r="C87" s="268"/>
      <c r="D87" s="275"/>
      <c r="E87" s="275"/>
      <c r="F87" s="268"/>
      <c r="G87" s="275"/>
      <c r="H87" s="106">
        <v>7971</v>
      </c>
      <c r="I87" s="176">
        <v>42582</v>
      </c>
      <c r="J87" s="20">
        <v>3372.64</v>
      </c>
      <c r="K87" s="20">
        <v>2316.2399999999998</v>
      </c>
      <c r="L87" s="21"/>
      <c r="M87" s="20">
        <v>1056.4000000000001</v>
      </c>
      <c r="N87" s="20">
        <f t="shared" si="10"/>
        <v>2316.2399999999998</v>
      </c>
      <c r="O87" s="21"/>
      <c r="P87" s="175" t="s">
        <v>162</v>
      </c>
    </row>
    <row r="88" spans="1:17">
      <c r="A88" s="309"/>
      <c r="B88" s="297"/>
      <c r="C88" s="268"/>
      <c r="D88" s="275"/>
      <c r="E88" s="275"/>
      <c r="F88" s="268"/>
      <c r="G88" s="275"/>
      <c r="H88" s="106">
        <v>7972</v>
      </c>
      <c r="I88" s="176">
        <v>42582</v>
      </c>
      <c r="J88" s="20">
        <v>2197.5</v>
      </c>
      <c r="K88" s="37">
        <v>2197.5</v>
      </c>
      <c r="L88" s="21"/>
      <c r="M88" s="20"/>
      <c r="N88" s="20">
        <f t="shared" si="10"/>
        <v>2197.5</v>
      </c>
      <c r="O88" s="21"/>
      <c r="P88" s="175" t="s">
        <v>162</v>
      </c>
    </row>
    <row r="89" spans="1:17">
      <c r="A89" s="309"/>
      <c r="B89" s="297"/>
      <c r="C89" s="268"/>
      <c r="D89" s="275"/>
      <c r="E89" s="275"/>
      <c r="F89" s="268"/>
      <c r="G89" s="275"/>
      <c r="H89" s="106">
        <v>7973</v>
      </c>
      <c r="I89" s="176">
        <v>42582</v>
      </c>
      <c r="J89" s="20">
        <v>1010.4</v>
      </c>
      <c r="K89" s="20">
        <v>1010.4</v>
      </c>
      <c r="L89" s="21"/>
      <c r="M89" s="20"/>
      <c r="N89" s="20">
        <f t="shared" si="10"/>
        <v>1010.4</v>
      </c>
      <c r="O89" s="21"/>
      <c r="P89" s="175" t="s">
        <v>162</v>
      </c>
    </row>
    <row r="90" spans="1:17">
      <c r="A90" s="309"/>
      <c r="B90" s="297"/>
      <c r="C90" s="268"/>
      <c r="D90" s="275"/>
      <c r="E90" s="275"/>
      <c r="F90" s="268"/>
      <c r="G90" s="275"/>
      <c r="H90" s="106">
        <v>7975</v>
      </c>
      <c r="I90" s="176">
        <v>42582</v>
      </c>
      <c r="J90" s="20">
        <v>193.82</v>
      </c>
      <c r="K90" s="20">
        <v>193.82</v>
      </c>
      <c r="L90" s="21"/>
      <c r="M90" s="20"/>
      <c r="N90" s="20">
        <f t="shared" si="10"/>
        <v>193.82</v>
      </c>
      <c r="O90" s="21"/>
      <c r="P90" s="175"/>
    </row>
    <row r="91" spans="1:17">
      <c r="A91" s="309"/>
      <c r="B91" s="297"/>
      <c r="C91" s="268"/>
      <c r="D91" s="275"/>
      <c r="E91" s="275"/>
      <c r="F91" s="268"/>
      <c r="G91" s="275"/>
      <c r="H91" s="106">
        <v>7974</v>
      </c>
      <c r="I91" s="176">
        <v>42565</v>
      </c>
      <c r="J91" s="20">
        <v>1131.56</v>
      </c>
      <c r="K91" s="195">
        <v>1131.56</v>
      </c>
      <c r="L91" s="21"/>
      <c r="M91" s="20"/>
      <c r="N91" s="20">
        <f t="shared" si="10"/>
        <v>1131.56</v>
      </c>
      <c r="O91" s="21"/>
      <c r="P91" s="175" t="s">
        <v>162</v>
      </c>
    </row>
    <row r="92" spans="1:17">
      <c r="A92" s="105"/>
      <c r="B92" s="230" t="s">
        <v>13</v>
      </c>
      <c r="C92" s="119"/>
      <c r="D92" s="84"/>
      <c r="E92" s="104"/>
      <c r="F92" s="157"/>
      <c r="G92" s="104"/>
      <c r="H92" s="26"/>
      <c r="I92" s="30"/>
      <c r="J92" s="24">
        <f>SUM(J86:J91)</f>
        <v>23357.420000000002</v>
      </c>
      <c r="K92" s="24">
        <f>SUM(K86:K91)</f>
        <v>22301.02</v>
      </c>
      <c r="L92" s="24">
        <f>SUM(L86:L91)</f>
        <v>0</v>
      </c>
      <c r="M92" s="24">
        <f>SUM(M86:M91)</f>
        <v>1056.4000000000001</v>
      </c>
      <c r="N92" s="24">
        <f>SUM(N86:N91)</f>
        <v>22301.02</v>
      </c>
      <c r="O92" s="29">
        <v>0</v>
      </c>
      <c r="Q92" s="2"/>
    </row>
    <row r="93" spans="1:17">
      <c r="A93" s="308">
        <v>13</v>
      </c>
      <c r="B93" s="296" t="s">
        <v>52</v>
      </c>
      <c r="C93" s="267" t="s">
        <v>23</v>
      </c>
      <c r="D93" s="274">
        <v>645</v>
      </c>
      <c r="E93" s="274" t="s">
        <v>97</v>
      </c>
      <c r="F93" s="267" t="s">
        <v>23</v>
      </c>
      <c r="G93" s="274" t="s">
        <v>24</v>
      </c>
      <c r="H93" s="18">
        <v>12071</v>
      </c>
      <c r="I93" s="176">
        <v>42582</v>
      </c>
      <c r="J93" s="20">
        <v>21901.66</v>
      </c>
      <c r="K93" s="198">
        <v>18994.36</v>
      </c>
      <c r="L93" s="199"/>
      <c r="M93" s="20">
        <v>2907.3</v>
      </c>
      <c r="N93" s="20">
        <f>J93-L93-M93</f>
        <v>18994.36</v>
      </c>
      <c r="O93" s="21"/>
      <c r="P93" s="175" t="s">
        <v>162</v>
      </c>
    </row>
    <row r="94" spans="1:17">
      <c r="A94" s="309"/>
      <c r="B94" s="297"/>
      <c r="C94" s="268"/>
      <c r="D94" s="275"/>
      <c r="E94" s="275"/>
      <c r="F94" s="268"/>
      <c r="G94" s="275"/>
      <c r="H94" s="18">
        <v>12076</v>
      </c>
      <c r="I94" s="176">
        <v>42557</v>
      </c>
      <c r="J94" s="20">
        <v>71.06</v>
      </c>
      <c r="K94" s="20">
        <v>71.06</v>
      </c>
      <c r="L94" s="199"/>
      <c r="M94" s="21">
        <v>19.43</v>
      </c>
      <c r="N94" s="20">
        <f t="shared" ref="N94:N97" si="11">J94-L94-M94</f>
        <v>51.63</v>
      </c>
      <c r="O94" s="21"/>
      <c r="P94" s="175" t="s">
        <v>162</v>
      </c>
    </row>
    <row r="95" spans="1:17">
      <c r="A95" s="309"/>
      <c r="B95" s="297"/>
      <c r="C95" s="268"/>
      <c r="D95" s="275"/>
      <c r="E95" s="275"/>
      <c r="F95" s="268"/>
      <c r="G95" s="275"/>
      <c r="H95" s="18">
        <v>12077</v>
      </c>
      <c r="I95" s="176">
        <v>42557</v>
      </c>
      <c r="J95" s="20">
        <v>116.29</v>
      </c>
      <c r="K95" s="20">
        <v>116.29</v>
      </c>
      <c r="L95" s="195"/>
      <c r="M95" s="20"/>
      <c r="N95" s="20">
        <f t="shared" si="11"/>
        <v>116.29</v>
      </c>
      <c r="O95" s="21"/>
      <c r="P95" s="175" t="s">
        <v>162</v>
      </c>
    </row>
    <row r="96" spans="1:17">
      <c r="A96" s="309"/>
      <c r="B96" s="297"/>
      <c r="C96" s="268"/>
      <c r="D96" s="275"/>
      <c r="E96" s="275"/>
      <c r="F96" s="268"/>
      <c r="G96" s="275"/>
      <c r="H96" s="18">
        <v>12100</v>
      </c>
      <c r="I96" s="176">
        <v>42563</v>
      </c>
      <c r="J96" s="20">
        <v>45.22</v>
      </c>
      <c r="K96" s="20">
        <v>0</v>
      </c>
      <c r="L96" s="199"/>
      <c r="M96" s="20">
        <v>45.22</v>
      </c>
      <c r="N96" s="20">
        <f t="shared" si="11"/>
        <v>0</v>
      </c>
      <c r="O96" s="21"/>
      <c r="P96" s="175" t="s">
        <v>162</v>
      </c>
    </row>
    <row r="97" spans="1:17">
      <c r="A97" s="309"/>
      <c r="B97" s="297"/>
      <c r="C97" s="268"/>
      <c r="D97" s="275"/>
      <c r="E97" s="275"/>
      <c r="F97" s="268"/>
      <c r="G97" s="275"/>
      <c r="H97" s="18">
        <v>12102</v>
      </c>
      <c r="I97" s="176">
        <v>42570</v>
      </c>
      <c r="J97" s="28">
        <v>77.52</v>
      </c>
      <c r="K97" s="28">
        <v>77.52</v>
      </c>
      <c r="L97" s="199"/>
      <c r="M97" s="102"/>
      <c r="N97" s="20">
        <f t="shared" si="11"/>
        <v>77.52</v>
      </c>
      <c r="O97" s="102"/>
      <c r="P97" s="175" t="s">
        <v>162</v>
      </c>
    </row>
    <row r="98" spans="1:17">
      <c r="A98" s="309"/>
      <c r="B98" s="297"/>
      <c r="C98" s="268"/>
      <c r="D98" s="275"/>
      <c r="E98" s="275"/>
      <c r="F98" s="268"/>
      <c r="G98" s="275"/>
      <c r="H98" s="18">
        <v>12072</v>
      </c>
      <c r="I98" s="176">
        <v>42582</v>
      </c>
      <c r="J98" s="28">
        <v>4264.04</v>
      </c>
      <c r="K98" s="28">
        <v>0</v>
      </c>
      <c r="L98" s="199"/>
      <c r="M98" s="28">
        <v>4264.04</v>
      </c>
      <c r="N98" s="20">
        <f t="shared" ref="N98:N101" si="12">J98-L98-M98</f>
        <v>0</v>
      </c>
      <c r="O98" s="102"/>
      <c r="P98" s="175" t="s">
        <v>162</v>
      </c>
    </row>
    <row r="99" spans="1:17">
      <c r="A99" s="309"/>
      <c r="B99" s="297"/>
      <c r="C99" s="268"/>
      <c r="D99" s="275"/>
      <c r="E99" s="275"/>
      <c r="F99" s="268"/>
      <c r="G99" s="275"/>
      <c r="H99" s="27">
        <v>123</v>
      </c>
      <c r="I99" s="176">
        <v>42592</v>
      </c>
      <c r="J99" s="28">
        <v>1162.92</v>
      </c>
      <c r="K99" s="28">
        <v>0</v>
      </c>
      <c r="L99" s="199"/>
      <c r="M99" s="28">
        <v>1162.92</v>
      </c>
      <c r="N99" s="20">
        <f t="shared" si="12"/>
        <v>0</v>
      </c>
      <c r="O99" s="102"/>
      <c r="P99" s="175"/>
    </row>
    <row r="100" spans="1:17">
      <c r="A100" s="309"/>
      <c r="B100" s="297"/>
      <c r="C100" s="268"/>
      <c r="D100" s="275"/>
      <c r="E100" s="275"/>
      <c r="F100" s="268"/>
      <c r="G100" s="275"/>
      <c r="H100" s="27">
        <v>12134</v>
      </c>
      <c r="I100" s="176">
        <v>42582</v>
      </c>
      <c r="J100" s="28">
        <v>775.28</v>
      </c>
      <c r="K100" s="28">
        <v>0</v>
      </c>
      <c r="L100" s="199"/>
      <c r="M100" s="28">
        <v>775.28</v>
      </c>
      <c r="N100" s="20">
        <f t="shared" si="12"/>
        <v>0</v>
      </c>
      <c r="O100" s="102"/>
      <c r="P100" s="175"/>
    </row>
    <row r="101" spans="1:17">
      <c r="A101" s="309"/>
      <c r="B101" s="297"/>
      <c r="C101" s="268"/>
      <c r="D101" s="275"/>
      <c r="E101" s="275"/>
      <c r="F101" s="268"/>
      <c r="G101" s="275"/>
      <c r="H101" s="27"/>
      <c r="I101" s="167"/>
      <c r="J101" s="20"/>
      <c r="K101" s="20"/>
      <c r="L101" s="199"/>
      <c r="M101" s="21"/>
      <c r="N101" s="20">
        <f t="shared" si="12"/>
        <v>0</v>
      </c>
      <c r="O101" s="102"/>
      <c r="P101" s="175" t="s">
        <v>162</v>
      </c>
    </row>
    <row r="102" spans="1:17">
      <c r="A102" s="58"/>
      <c r="B102" s="240" t="s">
        <v>13</v>
      </c>
      <c r="C102" s="241"/>
      <c r="D102" s="234"/>
      <c r="E102" s="58"/>
      <c r="F102" s="237"/>
      <c r="G102" s="58"/>
      <c r="H102" s="27"/>
      <c r="I102" s="169"/>
      <c r="J102" s="57">
        <f>SUM(J93:J101)</f>
        <v>28413.990000000005</v>
      </c>
      <c r="K102" s="57">
        <f>SUM(K93:K101)</f>
        <v>19259.230000000003</v>
      </c>
      <c r="L102" s="57">
        <f>SUM(L93:L101)</f>
        <v>0</v>
      </c>
      <c r="M102" s="57">
        <f>SUM(M93:M101)</f>
        <v>9174.19</v>
      </c>
      <c r="N102" s="57">
        <f>SUM(N93:N101)</f>
        <v>19239.800000000003</v>
      </c>
      <c r="O102" s="57">
        <v>0</v>
      </c>
      <c r="Q102" s="2"/>
    </row>
    <row r="103" spans="1:17">
      <c r="A103" s="259">
        <v>14</v>
      </c>
      <c r="B103" s="261" t="s">
        <v>33</v>
      </c>
      <c r="C103" s="263" t="s">
        <v>14</v>
      </c>
      <c r="D103" s="259">
        <v>19</v>
      </c>
      <c r="E103" s="265" t="s">
        <v>97</v>
      </c>
      <c r="F103" s="267" t="s">
        <v>14</v>
      </c>
      <c r="G103" s="336" t="s">
        <v>41</v>
      </c>
      <c r="H103" s="18">
        <v>1267</v>
      </c>
      <c r="I103" s="176">
        <v>42581</v>
      </c>
      <c r="J103" s="20">
        <v>4749.54</v>
      </c>
      <c r="K103" s="20">
        <v>4749.54</v>
      </c>
      <c r="L103" s="20"/>
      <c r="M103" s="20"/>
      <c r="N103" s="20">
        <f>J103-L103-M103</f>
        <v>4749.54</v>
      </c>
      <c r="O103" s="57"/>
      <c r="P103" s="175" t="s">
        <v>162</v>
      </c>
    </row>
    <row r="104" spans="1:17">
      <c r="A104" s="260"/>
      <c r="B104" s="262"/>
      <c r="C104" s="264"/>
      <c r="D104" s="260"/>
      <c r="E104" s="266"/>
      <c r="F104" s="268"/>
      <c r="G104" s="337"/>
      <c r="H104" s="18"/>
      <c r="I104" s="167"/>
      <c r="J104" s="20"/>
      <c r="K104" s="20"/>
      <c r="L104" s="20"/>
      <c r="M104" s="20"/>
      <c r="N104" s="20"/>
      <c r="O104" s="57"/>
    </row>
    <row r="105" spans="1:17">
      <c r="A105" s="260"/>
      <c r="B105" s="262"/>
      <c r="C105" s="264"/>
      <c r="D105" s="260"/>
      <c r="E105" s="266"/>
      <c r="F105" s="268"/>
      <c r="G105" s="337"/>
      <c r="H105" s="18"/>
      <c r="I105" s="167"/>
      <c r="J105" s="20"/>
      <c r="K105" s="20"/>
      <c r="L105" s="20"/>
      <c r="M105" s="20"/>
      <c r="N105" s="20"/>
      <c r="O105" s="57"/>
    </row>
    <row r="106" spans="1:17">
      <c r="A106" s="260"/>
      <c r="B106" s="262"/>
      <c r="C106" s="264"/>
      <c r="D106" s="260"/>
      <c r="E106" s="266"/>
      <c r="F106" s="268"/>
      <c r="G106" s="337"/>
      <c r="H106" s="18"/>
      <c r="I106" s="167"/>
      <c r="J106" s="20"/>
      <c r="K106" s="20"/>
      <c r="L106" s="20"/>
      <c r="M106" s="20"/>
      <c r="N106" s="20"/>
      <c r="O106" s="57"/>
    </row>
    <row r="107" spans="1:17">
      <c r="A107" s="191"/>
      <c r="B107" s="240" t="s">
        <v>13</v>
      </c>
      <c r="C107" s="243"/>
      <c r="D107" s="220"/>
      <c r="E107" s="235"/>
      <c r="F107" s="231"/>
      <c r="G107" s="184"/>
      <c r="H107" s="18"/>
      <c r="I107" s="189"/>
      <c r="J107" s="57">
        <f>SUM(J103:J106)</f>
        <v>4749.54</v>
      </c>
      <c r="K107" s="57">
        <f>SUM(K103:K106)</f>
        <v>4749.54</v>
      </c>
      <c r="L107" s="57">
        <f>SUM(L103:L106)</f>
        <v>0</v>
      </c>
      <c r="M107" s="57">
        <f>SUM(M103:M106)</f>
        <v>0</v>
      </c>
      <c r="N107" s="57">
        <f>SUM(N103:N106)</f>
        <v>4749.54</v>
      </c>
      <c r="O107" s="57">
        <v>0</v>
      </c>
    </row>
    <row r="108" spans="1:17" ht="12.75" customHeight="1">
      <c r="A108" s="259">
        <v>15</v>
      </c>
      <c r="B108" s="261" t="s">
        <v>79</v>
      </c>
      <c r="C108" s="259" t="s">
        <v>14</v>
      </c>
      <c r="D108" s="259">
        <v>211</v>
      </c>
      <c r="E108" s="274" t="s">
        <v>145</v>
      </c>
      <c r="F108" s="308" t="s">
        <v>14</v>
      </c>
      <c r="G108" s="343" t="s">
        <v>80</v>
      </c>
      <c r="H108" s="18"/>
      <c r="I108" s="189"/>
      <c r="J108" s="28"/>
      <c r="K108" s="28"/>
      <c r="L108" s="28"/>
      <c r="M108" s="28"/>
      <c r="N108" s="28">
        <f>J108-L108-M108</f>
        <v>0</v>
      </c>
      <c r="O108" s="57"/>
      <c r="P108" s="175" t="s">
        <v>162</v>
      </c>
    </row>
    <row r="109" spans="1:17">
      <c r="A109" s="260"/>
      <c r="B109" s="262"/>
      <c r="C109" s="260"/>
      <c r="D109" s="260"/>
      <c r="E109" s="275"/>
      <c r="F109" s="309"/>
      <c r="G109" s="344"/>
      <c r="H109" s="18"/>
      <c r="I109" s="189"/>
      <c r="J109" s="28"/>
      <c r="K109" s="28"/>
      <c r="L109" s="28"/>
      <c r="M109" s="28"/>
      <c r="N109" s="28"/>
      <c r="O109" s="57"/>
    </row>
    <row r="110" spans="1:17">
      <c r="A110" s="260"/>
      <c r="B110" s="262"/>
      <c r="C110" s="260"/>
      <c r="D110" s="260"/>
      <c r="E110" s="275"/>
      <c r="F110" s="309"/>
      <c r="G110" s="344"/>
      <c r="H110" s="18"/>
      <c r="I110" s="189"/>
      <c r="J110" s="28"/>
      <c r="K110" s="28"/>
      <c r="L110" s="28"/>
      <c r="M110" s="28"/>
      <c r="N110" s="28"/>
      <c r="O110" s="57"/>
    </row>
    <row r="111" spans="1:17">
      <c r="A111" s="192"/>
      <c r="B111" s="262"/>
      <c r="C111" s="260"/>
      <c r="D111" s="260"/>
      <c r="E111" s="275"/>
      <c r="F111" s="309"/>
      <c r="G111" s="344"/>
      <c r="H111" s="18"/>
      <c r="I111" s="189"/>
      <c r="J111" s="28"/>
      <c r="K111" s="28"/>
      <c r="L111" s="28"/>
      <c r="M111" s="28"/>
      <c r="N111" s="28"/>
      <c r="O111" s="57"/>
    </row>
    <row r="112" spans="1:17">
      <c r="A112" s="193"/>
      <c r="B112" s="240" t="s">
        <v>13</v>
      </c>
      <c r="C112" s="243"/>
      <c r="D112" s="220"/>
      <c r="E112" s="235"/>
      <c r="F112" s="231"/>
      <c r="G112" s="184"/>
      <c r="H112" s="18"/>
      <c r="I112" s="189"/>
      <c r="J112" s="57">
        <f>SUM(J108:J110)</f>
        <v>0</v>
      </c>
      <c r="K112" s="57">
        <f>SUM(K108:K110)</f>
        <v>0</v>
      </c>
      <c r="L112" s="57">
        <f>SUM(L108:L110)</f>
        <v>0</v>
      </c>
      <c r="M112" s="57">
        <f>SUM(M108:M110)</f>
        <v>0</v>
      </c>
      <c r="N112" s="57">
        <f>SUM(N108:N110)</f>
        <v>0</v>
      </c>
      <c r="O112" s="57">
        <v>0</v>
      </c>
    </row>
    <row r="113" spans="1:16" ht="12.75" customHeight="1">
      <c r="A113" s="259">
        <v>16</v>
      </c>
      <c r="B113" s="261" t="s">
        <v>153</v>
      </c>
      <c r="C113" s="263" t="s">
        <v>14</v>
      </c>
      <c r="D113" s="259">
        <v>16</v>
      </c>
      <c r="E113" s="339" t="s">
        <v>145</v>
      </c>
      <c r="F113" s="267" t="s">
        <v>14</v>
      </c>
      <c r="G113" s="336" t="s">
        <v>154</v>
      </c>
      <c r="H113" s="18"/>
      <c r="I113" s="200"/>
      <c r="J113" s="28"/>
      <c r="K113" s="28"/>
      <c r="L113" s="28"/>
      <c r="M113" s="28"/>
      <c r="N113" s="28">
        <f>J113-L113-M113</f>
        <v>0</v>
      </c>
      <c r="O113" s="57"/>
      <c r="P113" s="175" t="s">
        <v>162</v>
      </c>
    </row>
    <row r="114" spans="1:16">
      <c r="A114" s="260"/>
      <c r="B114" s="262"/>
      <c r="C114" s="264"/>
      <c r="D114" s="260"/>
      <c r="E114" s="266"/>
      <c r="F114" s="268"/>
      <c r="G114" s="337"/>
      <c r="H114" s="18"/>
      <c r="I114" s="189"/>
      <c r="J114" s="28"/>
      <c r="K114" s="28"/>
      <c r="L114" s="28"/>
      <c r="M114" s="28"/>
      <c r="N114" s="28"/>
      <c r="O114" s="57"/>
    </row>
    <row r="115" spans="1:16">
      <c r="A115" s="260"/>
      <c r="B115" s="262"/>
      <c r="C115" s="264"/>
      <c r="D115" s="260"/>
      <c r="E115" s="266"/>
      <c r="F115" s="268"/>
      <c r="G115" s="337"/>
      <c r="H115" s="18"/>
      <c r="I115" s="189"/>
      <c r="J115" s="28"/>
      <c r="K115" s="28"/>
      <c r="L115" s="28"/>
      <c r="M115" s="28"/>
      <c r="N115" s="28"/>
      <c r="O115" s="57"/>
    </row>
    <row r="116" spans="1:16">
      <c r="A116" s="192"/>
      <c r="B116" s="223"/>
      <c r="C116" s="225"/>
      <c r="D116" s="221"/>
      <c r="E116" s="227"/>
      <c r="F116" s="229"/>
      <c r="G116" s="337"/>
      <c r="H116" s="18"/>
      <c r="I116" s="189"/>
      <c r="J116" s="28"/>
      <c r="K116" s="28"/>
      <c r="L116" s="28"/>
      <c r="M116" s="28"/>
      <c r="N116" s="28"/>
      <c r="O116" s="57"/>
    </row>
    <row r="117" spans="1:16">
      <c r="A117" s="193"/>
      <c r="B117" s="240" t="s">
        <v>13</v>
      </c>
      <c r="C117" s="243"/>
      <c r="D117" s="220"/>
      <c r="E117" s="235"/>
      <c r="F117" s="231"/>
      <c r="G117" s="184"/>
      <c r="H117" s="18"/>
      <c r="I117" s="189"/>
      <c r="J117" s="57">
        <f>SUM(J113:J115)</f>
        <v>0</v>
      </c>
      <c r="K117" s="57">
        <f>SUM(K113:K115)</f>
        <v>0</v>
      </c>
      <c r="L117" s="57">
        <f>SUM(L113:L115)</f>
        <v>0</v>
      </c>
      <c r="M117" s="57">
        <f>SUM(M113:M115)</f>
        <v>0</v>
      </c>
      <c r="N117" s="57">
        <f>SUM(N113:N115)</f>
        <v>0</v>
      </c>
      <c r="O117" s="57">
        <v>0</v>
      </c>
    </row>
    <row r="118" spans="1:16" ht="12.75" customHeight="1">
      <c r="A118" s="259">
        <v>17</v>
      </c>
      <c r="B118" s="261" t="s">
        <v>34</v>
      </c>
      <c r="C118" s="263" t="s">
        <v>19</v>
      </c>
      <c r="D118" s="259">
        <v>28</v>
      </c>
      <c r="E118" s="274" t="s">
        <v>145</v>
      </c>
      <c r="F118" s="267" t="s">
        <v>19</v>
      </c>
      <c r="G118" s="336" t="s">
        <v>47</v>
      </c>
      <c r="H118" s="18">
        <v>768</v>
      </c>
      <c r="I118" s="176">
        <v>42582</v>
      </c>
      <c r="J118" s="28">
        <v>1725</v>
      </c>
      <c r="K118" s="28">
        <v>1725</v>
      </c>
      <c r="L118" s="28"/>
      <c r="M118" s="28"/>
      <c r="N118" s="28">
        <f>J118-L118-M118</f>
        <v>1725</v>
      </c>
      <c r="O118" s="57"/>
      <c r="P118" s="175" t="s">
        <v>162</v>
      </c>
    </row>
    <row r="119" spans="1:16">
      <c r="A119" s="260"/>
      <c r="B119" s="262"/>
      <c r="C119" s="264"/>
      <c r="D119" s="260"/>
      <c r="E119" s="275"/>
      <c r="F119" s="268"/>
      <c r="G119" s="337"/>
      <c r="H119" s="18"/>
      <c r="I119" s="189"/>
      <c r="J119" s="28"/>
      <c r="K119" s="28"/>
      <c r="L119" s="28"/>
      <c r="M119" s="28"/>
      <c r="N119" s="28"/>
      <c r="O119" s="57"/>
    </row>
    <row r="120" spans="1:16">
      <c r="A120" s="260"/>
      <c r="B120" s="262"/>
      <c r="C120" s="264"/>
      <c r="D120" s="260"/>
      <c r="E120" s="275"/>
      <c r="F120" s="268"/>
      <c r="G120" s="337"/>
      <c r="H120" s="18"/>
      <c r="I120" s="189"/>
      <c r="J120" s="28"/>
      <c r="K120" s="28"/>
      <c r="L120" s="28"/>
      <c r="M120" s="28"/>
      <c r="N120" s="28"/>
      <c r="O120" s="57"/>
    </row>
    <row r="121" spans="1:16">
      <c r="A121" s="260"/>
      <c r="B121" s="262"/>
      <c r="C121" s="264"/>
      <c r="D121" s="260"/>
      <c r="E121" s="275"/>
      <c r="F121" s="268"/>
      <c r="G121" s="337"/>
      <c r="H121" s="18"/>
      <c r="I121" s="189"/>
      <c r="J121" s="28"/>
      <c r="K121" s="28"/>
      <c r="L121" s="28"/>
      <c r="M121" s="28"/>
      <c r="N121" s="28"/>
      <c r="O121" s="57"/>
    </row>
    <row r="122" spans="1:16">
      <c r="A122" s="193"/>
      <c r="B122" s="182" t="s">
        <v>13</v>
      </c>
      <c r="C122" s="243"/>
      <c r="D122" s="220"/>
      <c r="E122" s="235"/>
      <c r="F122" s="231"/>
      <c r="G122" s="184"/>
      <c r="H122" s="18"/>
      <c r="I122" s="189"/>
      <c r="J122" s="57">
        <f>SUM(J118:J121)</f>
        <v>1725</v>
      </c>
      <c r="K122" s="57">
        <f>SUM(K118:K121)</f>
        <v>1725</v>
      </c>
      <c r="L122" s="57">
        <f>SUM(L118:L121)</f>
        <v>0</v>
      </c>
      <c r="M122" s="57">
        <f>SUM(M118:M121)</f>
        <v>0</v>
      </c>
      <c r="N122" s="57">
        <f>SUM(N118:N121)</f>
        <v>1725</v>
      </c>
      <c r="O122" s="57">
        <v>0</v>
      </c>
    </row>
    <row r="123" spans="1:16">
      <c r="A123" s="191"/>
      <c r="B123" s="340" t="s">
        <v>68</v>
      </c>
      <c r="C123" s="263" t="s">
        <v>14</v>
      </c>
      <c r="D123" s="259">
        <v>802</v>
      </c>
      <c r="E123" s="339" t="s">
        <v>145</v>
      </c>
      <c r="F123" s="267" t="s">
        <v>14</v>
      </c>
      <c r="G123" s="336" t="s">
        <v>69</v>
      </c>
      <c r="H123" s="18">
        <v>8960113155</v>
      </c>
      <c r="I123" s="176">
        <v>42556</v>
      </c>
      <c r="J123" s="57">
        <v>7119.68</v>
      </c>
      <c r="K123" s="57">
        <v>7029.23</v>
      </c>
      <c r="L123" s="57"/>
      <c r="M123" s="57">
        <v>90.45</v>
      </c>
      <c r="N123" s="28">
        <f>J123-L123-M123</f>
        <v>7029.2300000000005</v>
      </c>
      <c r="O123" s="57"/>
      <c r="P123" s="175" t="s">
        <v>162</v>
      </c>
    </row>
    <row r="124" spans="1:16">
      <c r="A124" s="192"/>
      <c r="B124" s="341"/>
      <c r="C124" s="264"/>
      <c r="D124" s="260"/>
      <c r="E124" s="266"/>
      <c r="F124" s="268"/>
      <c r="G124" s="337"/>
      <c r="H124" s="18">
        <v>8960116490</v>
      </c>
      <c r="I124" s="176">
        <v>42586</v>
      </c>
      <c r="J124" s="57">
        <v>6008.42</v>
      </c>
      <c r="K124" s="57">
        <v>5420.5</v>
      </c>
      <c r="L124" s="57"/>
      <c r="M124" s="57">
        <v>587.91999999999996</v>
      </c>
      <c r="N124" s="28">
        <f>J124-L124-M124</f>
        <v>5420.5</v>
      </c>
      <c r="O124" s="57"/>
      <c r="P124" s="175" t="s">
        <v>162</v>
      </c>
    </row>
    <row r="125" spans="1:16">
      <c r="A125" s="192">
        <v>18</v>
      </c>
      <c r="B125" s="341"/>
      <c r="C125" s="264"/>
      <c r="D125" s="260"/>
      <c r="E125" s="266"/>
      <c r="F125" s="268"/>
      <c r="G125" s="337"/>
      <c r="H125" s="18"/>
      <c r="I125" s="189"/>
      <c r="J125" s="57"/>
      <c r="K125" s="57"/>
      <c r="L125" s="57"/>
      <c r="M125" s="57"/>
      <c r="N125" s="28">
        <f>J125-L125-M125</f>
        <v>0</v>
      </c>
      <c r="O125" s="57"/>
    </row>
    <row r="126" spans="1:16">
      <c r="A126" s="192"/>
      <c r="B126" s="341"/>
      <c r="C126" s="264"/>
      <c r="D126" s="260"/>
      <c r="E126" s="266"/>
      <c r="F126" s="268"/>
      <c r="G126" s="337"/>
      <c r="H126" s="18"/>
      <c r="I126" s="189"/>
      <c r="J126" s="57"/>
      <c r="K126" s="57"/>
      <c r="L126" s="57"/>
      <c r="M126" s="57"/>
      <c r="N126" s="57"/>
      <c r="O126" s="57"/>
    </row>
    <row r="127" spans="1:16">
      <c r="A127" s="194"/>
      <c r="B127" s="341"/>
      <c r="C127" s="264"/>
      <c r="D127" s="260"/>
      <c r="E127" s="266"/>
      <c r="F127" s="268"/>
      <c r="G127" s="338"/>
      <c r="H127" s="18"/>
      <c r="I127" s="189"/>
      <c r="J127" s="57"/>
      <c r="K127" s="57"/>
      <c r="L127" s="57"/>
      <c r="M127" s="57"/>
      <c r="N127" s="57"/>
      <c r="O127" s="57"/>
    </row>
    <row r="128" spans="1:16">
      <c r="A128" s="193"/>
      <c r="B128" s="182" t="s">
        <v>13</v>
      </c>
      <c r="C128" s="224"/>
      <c r="D128" s="220"/>
      <c r="E128" s="226"/>
      <c r="F128" s="228"/>
      <c r="G128" s="258"/>
      <c r="H128" s="195"/>
      <c r="I128" s="201"/>
      <c r="J128" s="57">
        <f>SUM(J123:J127)</f>
        <v>13128.1</v>
      </c>
      <c r="K128" s="57">
        <f t="shared" ref="K128:N128" si="13">SUM(K123:K127)</f>
        <v>12449.73</v>
      </c>
      <c r="L128" s="57">
        <f t="shared" si="13"/>
        <v>0</v>
      </c>
      <c r="M128" s="57">
        <f t="shared" si="13"/>
        <v>678.37</v>
      </c>
      <c r="N128" s="57">
        <f t="shared" si="13"/>
        <v>12449.73</v>
      </c>
      <c r="O128" s="57">
        <v>0</v>
      </c>
    </row>
    <row r="129" spans="1:17" ht="14.25" customHeight="1">
      <c r="A129" s="191"/>
      <c r="B129" s="202" t="s">
        <v>158</v>
      </c>
      <c r="C129" s="224"/>
      <c r="D129" s="220"/>
      <c r="E129" s="342" t="s">
        <v>145</v>
      </c>
      <c r="F129" s="228"/>
      <c r="G129" s="185" t="s">
        <v>160</v>
      </c>
      <c r="H129" s="345" t="s">
        <v>203</v>
      </c>
      <c r="I129" s="176">
        <v>42556</v>
      </c>
      <c r="J129" s="20">
        <v>2146.6799999999998</v>
      </c>
      <c r="K129" s="20">
        <v>2146.6799999999998</v>
      </c>
      <c r="L129" s="20"/>
      <c r="M129" s="20"/>
      <c r="N129" s="20">
        <f>J129-L129-M129</f>
        <v>2146.6799999999998</v>
      </c>
      <c r="O129" s="57"/>
      <c r="P129" s="175" t="s">
        <v>162</v>
      </c>
    </row>
    <row r="130" spans="1:17">
      <c r="A130" s="192">
        <v>19</v>
      </c>
      <c r="B130" s="203" t="s">
        <v>159</v>
      </c>
      <c r="C130" s="225" t="s">
        <v>116</v>
      </c>
      <c r="D130" s="221">
        <v>935</v>
      </c>
      <c r="E130" s="275"/>
      <c r="F130" s="229" t="s">
        <v>44</v>
      </c>
      <c r="G130" s="186" t="s">
        <v>161</v>
      </c>
      <c r="H130" s="18"/>
      <c r="I130" s="189"/>
      <c r="J130" s="57"/>
      <c r="K130" s="57"/>
      <c r="L130" s="57"/>
      <c r="M130" s="57"/>
      <c r="N130" s="28">
        <f t="shared" ref="N130:N136" si="14">J130-L130-M130</f>
        <v>0</v>
      </c>
      <c r="O130" s="57"/>
    </row>
    <row r="131" spans="1:17">
      <c r="A131" s="192"/>
      <c r="B131" s="203" t="s">
        <v>155</v>
      </c>
      <c r="C131" s="225"/>
      <c r="D131" s="221"/>
      <c r="E131" s="275"/>
      <c r="F131" s="229"/>
      <c r="G131" s="186" t="s">
        <v>156</v>
      </c>
      <c r="H131" s="18"/>
      <c r="I131" s="189"/>
      <c r="J131" s="57"/>
      <c r="K131" s="57"/>
      <c r="L131" s="57"/>
      <c r="M131" s="57"/>
      <c r="N131" s="28">
        <f t="shared" si="14"/>
        <v>0</v>
      </c>
      <c r="O131" s="57"/>
    </row>
    <row r="132" spans="1:17">
      <c r="A132" s="194"/>
      <c r="B132" s="175"/>
      <c r="C132" s="177"/>
      <c r="D132" s="249"/>
      <c r="E132" s="275"/>
      <c r="F132" s="245"/>
      <c r="G132" s="187" t="s">
        <v>157</v>
      </c>
      <c r="H132" s="18"/>
      <c r="I132" s="189"/>
      <c r="J132" s="195"/>
      <c r="K132" s="195"/>
      <c r="L132" s="195"/>
      <c r="M132" s="195"/>
      <c r="N132" s="195"/>
      <c r="O132" s="57"/>
    </row>
    <row r="133" spans="1:17">
      <c r="A133" s="193"/>
      <c r="B133" s="183" t="s">
        <v>13</v>
      </c>
      <c r="C133" s="225"/>
      <c r="D133" s="221"/>
      <c r="E133" s="238"/>
      <c r="F133" s="229"/>
      <c r="G133" s="257"/>
      <c r="H133" s="18"/>
      <c r="I133" s="189"/>
      <c r="J133" s="57">
        <f>SUM(J129:J131)</f>
        <v>2146.6799999999998</v>
      </c>
      <c r="K133" s="57">
        <f>SUM(K129:K131)</f>
        <v>2146.6799999999998</v>
      </c>
      <c r="L133" s="57">
        <f>SUM(L129:L131)</f>
        <v>0</v>
      </c>
      <c r="M133" s="57">
        <f>SUM(M129:M131)</f>
        <v>0</v>
      </c>
      <c r="N133" s="57">
        <f>SUM(N129:N131)</f>
        <v>2146.6799999999998</v>
      </c>
      <c r="O133" s="57">
        <v>0</v>
      </c>
    </row>
    <row r="134" spans="1:17" ht="14.25" customHeight="1">
      <c r="A134" s="191"/>
      <c r="B134" s="222"/>
      <c r="C134" s="178"/>
      <c r="D134" s="220"/>
      <c r="E134" s="274" t="s">
        <v>145</v>
      </c>
      <c r="F134" s="228"/>
      <c r="G134" s="256" t="s">
        <v>168</v>
      </c>
      <c r="H134" s="18">
        <v>1116498091</v>
      </c>
      <c r="I134" s="250">
        <v>42551</v>
      </c>
      <c r="J134" s="57">
        <v>2778.6</v>
      </c>
      <c r="K134" s="57">
        <v>2278.6</v>
      </c>
      <c r="L134" s="57"/>
      <c r="M134" s="57"/>
      <c r="N134" s="28">
        <f t="shared" si="14"/>
        <v>2778.6</v>
      </c>
      <c r="O134" s="57"/>
      <c r="P134" s="175" t="s">
        <v>162</v>
      </c>
    </row>
    <row r="135" spans="1:17" ht="15" customHeight="1">
      <c r="A135" s="192">
        <v>20</v>
      </c>
      <c r="B135" s="223" t="s">
        <v>165</v>
      </c>
      <c r="C135" s="204" t="s">
        <v>15</v>
      </c>
      <c r="D135" s="205">
        <v>852</v>
      </c>
      <c r="E135" s="275"/>
      <c r="F135" s="229" t="s">
        <v>167</v>
      </c>
      <c r="G135" s="257" t="s">
        <v>192</v>
      </c>
      <c r="H135" s="18">
        <v>1116505076</v>
      </c>
      <c r="I135" s="176">
        <v>42580</v>
      </c>
      <c r="J135" s="57">
        <v>2778.6</v>
      </c>
      <c r="K135" s="57">
        <v>2778.6</v>
      </c>
      <c r="L135" s="57"/>
      <c r="M135" s="57"/>
      <c r="N135" s="28">
        <f t="shared" ref="N135" si="15">J135-L135-M135</f>
        <v>2778.6</v>
      </c>
      <c r="O135" s="57"/>
    </row>
    <row r="136" spans="1:17">
      <c r="A136" s="192"/>
      <c r="B136" s="223" t="s">
        <v>166</v>
      </c>
      <c r="C136" s="179"/>
      <c r="D136" s="221"/>
      <c r="E136" s="275"/>
      <c r="F136" s="229"/>
      <c r="G136" s="257" t="s">
        <v>156</v>
      </c>
      <c r="H136" s="18"/>
      <c r="I136" s="189"/>
      <c r="J136" s="57"/>
      <c r="K136" s="57"/>
      <c r="L136" s="57"/>
      <c r="M136" s="57"/>
      <c r="N136" s="28">
        <f t="shared" si="14"/>
        <v>0</v>
      </c>
      <c r="O136" s="57"/>
    </row>
    <row r="137" spans="1:17">
      <c r="A137" s="194"/>
      <c r="B137" s="223"/>
      <c r="C137" s="180"/>
      <c r="D137" s="249"/>
      <c r="E137" s="276"/>
      <c r="F137" s="245"/>
      <c r="G137" s="188" t="s">
        <v>169</v>
      </c>
      <c r="H137" s="195"/>
      <c r="I137" s="167"/>
      <c r="J137" s="28"/>
      <c r="K137" s="28"/>
      <c r="L137" s="28"/>
      <c r="M137" s="28"/>
      <c r="N137" s="28">
        <v>0</v>
      </c>
      <c r="O137" s="57"/>
    </row>
    <row r="138" spans="1:17">
      <c r="A138" s="194"/>
      <c r="B138" s="222" t="s">
        <v>13</v>
      </c>
      <c r="C138" s="177"/>
      <c r="D138" s="249"/>
      <c r="E138" s="181"/>
      <c r="F138" s="245"/>
      <c r="G138" s="154"/>
      <c r="H138" s="195"/>
      <c r="I138" s="201"/>
      <c r="J138" s="57">
        <f>SUM(J134:J137)</f>
        <v>5557.2</v>
      </c>
      <c r="K138" s="57">
        <f t="shared" ref="K138:N138" si="16">SUM(K134:K137)</f>
        <v>5057.2</v>
      </c>
      <c r="L138" s="57">
        <f t="shared" si="16"/>
        <v>0</v>
      </c>
      <c r="M138" s="57">
        <f t="shared" si="16"/>
        <v>0</v>
      </c>
      <c r="N138" s="57">
        <f t="shared" si="16"/>
        <v>5557.2</v>
      </c>
      <c r="O138" s="175"/>
    </row>
    <row r="139" spans="1:17" ht="12.75" customHeight="1">
      <c r="A139" s="191"/>
      <c r="B139" s="222"/>
      <c r="C139" s="178"/>
      <c r="D139" s="220"/>
      <c r="E139" s="274" t="s">
        <v>145</v>
      </c>
      <c r="F139" s="228"/>
      <c r="G139" s="256" t="s">
        <v>172</v>
      </c>
      <c r="H139" s="18" t="s">
        <v>196</v>
      </c>
      <c r="I139" s="176">
        <v>42557</v>
      </c>
      <c r="J139" s="20">
        <v>959.8</v>
      </c>
      <c r="K139" s="20">
        <v>959.8</v>
      </c>
      <c r="L139" s="20"/>
      <c r="M139" s="20"/>
      <c r="N139" s="20">
        <f>J139-L139-M139</f>
        <v>959.8</v>
      </c>
      <c r="O139" s="57"/>
    </row>
    <row r="140" spans="1:17">
      <c r="A140" s="192">
        <v>21</v>
      </c>
      <c r="B140" s="223" t="s">
        <v>170</v>
      </c>
      <c r="C140" s="204" t="s">
        <v>14</v>
      </c>
      <c r="D140" s="205">
        <v>822</v>
      </c>
      <c r="E140" s="275"/>
      <c r="F140" s="204" t="s">
        <v>14</v>
      </c>
      <c r="G140" s="257" t="s">
        <v>173</v>
      </c>
      <c r="H140" s="18" t="s">
        <v>198</v>
      </c>
      <c r="I140" s="176">
        <v>42580</v>
      </c>
      <c r="J140" s="28">
        <v>1919.6</v>
      </c>
      <c r="K140" s="28">
        <v>1919.6</v>
      </c>
      <c r="L140" s="28"/>
      <c r="M140" s="57"/>
      <c r="N140" s="28">
        <f>J140-L140-M140</f>
        <v>1919.6</v>
      </c>
      <c r="O140" s="57"/>
    </row>
    <row r="141" spans="1:17" ht="13.5" customHeight="1">
      <c r="A141" s="192"/>
      <c r="B141" s="223" t="s">
        <v>171</v>
      </c>
      <c r="C141" s="179"/>
      <c r="D141" s="221"/>
      <c r="E141" s="275"/>
      <c r="F141" s="229"/>
      <c r="G141" s="257" t="s">
        <v>174</v>
      </c>
      <c r="H141" s="18"/>
      <c r="I141" s="189"/>
      <c r="J141" s="57"/>
      <c r="K141" s="57"/>
      <c r="L141" s="57"/>
      <c r="M141" s="57"/>
      <c r="N141" s="28">
        <f>J141-L141-M141</f>
        <v>0</v>
      </c>
      <c r="O141" s="57"/>
      <c r="Q141" s="2"/>
    </row>
    <row r="142" spans="1:17" ht="15.75" customHeight="1">
      <c r="A142" s="194"/>
      <c r="B142" s="230"/>
      <c r="C142" s="180"/>
      <c r="D142" s="249"/>
      <c r="E142" s="276"/>
      <c r="F142" s="245"/>
      <c r="G142" s="188" t="s">
        <v>175</v>
      </c>
      <c r="H142" s="18"/>
      <c r="I142" s="189"/>
      <c r="J142" s="57"/>
      <c r="K142" s="57"/>
      <c r="L142" s="57"/>
      <c r="M142" s="57"/>
      <c r="N142" s="28">
        <f>J142-L142-M142</f>
        <v>0</v>
      </c>
      <c r="O142" s="57"/>
      <c r="Q142" s="2"/>
    </row>
    <row r="143" spans="1:17">
      <c r="A143" s="194"/>
      <c r="B143" s="222" t="s">
        <v>13</v>
      </c>
      <c r="C143" s="177"/>
      <c r="D143" s="249"/>
      <c r="E143" s="181"/>
      <c r="F143" s="245"/>
      <c r="G143" s="258"/>
      <c r="H143" s="195"/>
      <c r="I143" s="189"/>
      <c r="J143" s="57">
        <f>SUM(J139:J142)</f>
        <v>2879.3999999999996</v>
      </c>
      <c r="K143" s="57">
        <f t="shared" ref="K143:N143" si="17">SUM(K139:K142)</f>
        <v>2879.3999999999996</v>
      </c>
      <c r="L143" s="57">
        <f t="shared" si="17"/>
        <v>0</v>
      </c>
      <c r="M143" s="57">
        <f t="shared" si="17"/>
        <v>0</v>
      </c>
      <c r="N143" s="57">
        <f t="shared" si="17"/>
        <v>2879.3999999999996</v>
      </c>
      <c r="O143" s="57"/>
      <c r="P143" s="2"/>
      <c r="Q143" s="2"/>
    </row>
    <row r="144" spans="1:17">
      <c r="A144" s="191"/>
      <c r="B144" s="222"/>
      <c r="C144" s="178"/>
      <c r="D144" s="220"/>
      <c r="E144" s="274" t="s">
        <v>145</v>
      </c>
      <c r="F144" s="228"/>
      <c r="G144" s="256" t="s">
        <v>177</v>
      </c>
      <c r="H144" s="18"/>
      <c r="I144" s="200"/>
      <c r="J144" s="28"/>
      <c r="K144" s="28"/>
      <c r="L144" s="28"/>
      <c r="M144" s="28"/>
      <c r="N144" s="28">
        <f>J144-L144-M144</f>
        <v>0</v>
      </c>
      <c r="O144" s="57"/>
      <c r="P144" s="24">
        <f>P15+P31+P36+P42+P47+P52+P57+P62+P73+P77+P85+P92+P102+P107+P112+P117+P122+P128+P133+P138+P143</f>
        <v>0</v>
      </c>
    </row>
    <row r="145" spans="1:15" ht="15.75" customHeight="1">
      <c r="A145" s="192">
        <v>22</v>
      </c>
      <c r="B145" s="223" t="s">
        <v>176</v>
      </c>
      <c r="C145" s="204" t="s">
        <v>14</v>
      </c>
      <c r="D145" s="205">
        <v>639</v>
      </c>
      <c r="E145" s="275"/>
      <c r="F145" s="204" t="s">
        <v>14</v>
      </c>
      <c r="G145" s="257" t="s">
        <v>178</v>
      </c>
      <c r="H145" s="18"/>
      <c r="I145" s="189"/>
      <c r="J145" s="57"/>
      <c r="K145" s="57"/>
      <c r="L145" s="57"/>
      <c r="M145" s="57"/>
      <c r="N145" s="28">
        <f>J145-L145-M145</f>
        <v>0</v>
      </c>
      <c r="O145" s="57"/>
    </row>
    <row r="146" spans="1:15">
      <c r="A146" s="192"/>
      <c r="B146" s="223"/>
      <c r="C146" s="179"/>
      <c r="D146" s="221"/>
      <c r="E146" s="275"/>
      <c r="F146" s="229"/>
      <c r="G146" s="257" t="s">
        <v>174</v>
      </c>
      <c r="H146" s="18"/>
      <c r="I146" s="189"/>
      <c r="J146" s="57"/>
      <c r="K146" s="57"/>
      <c r="L146" s="57"/>
      <c r="M146" s="57"/>
      <c r="N146" s="28">
        <f>J146-L146-M146</f>
        <v>0</v>
      </c>
      <c r="O146" s="57"/>
    </row>
    <row r="147" spans="1:15">
      <c r="A147" s="194"/>
      <c r="B147" s="230"/>
      <c r="C147" s="180"/>
      <c r="D147" s="249"/>
      <c r="E147" s="276"/>
      <c r="F147" s="245"/>
      <c r="G147" s="188" t="s">
        <v>179</v>
      </c>
      <c r="H147" s="18"/>
      <c r="I147" s="189"/>
      <c r="J147" s="57"/>
      <c r="K147" s="57"/>
      <c r="L147" s="57"/>
      <c r="M147" s="57"/>
      <c r="N147" s="28">
        <f>J147-L147-M147</f>
        <v>0</v>
      </c>
      <c r="O147" s="57"/>
    </row>
    <row r="148" spans="1:15">
      <c r="A148" s="194"/>
      <c r="B148" s="222" t="s">
        <v>13</v>
      </c>
      <c r="C148" s="177"/>
      <c r="D148" s="249"/>
      <c r="E148" s="181"/>
      <c r="F148" s="245"/>
      <c r="G148" s="258"/>
      <c r="H148" s="195"/>
      <c r="I148" s="189"/>
      <c r="J148" s="57">
        <f>SUM(J144:J147)</f>
        <v>0</v>
      </c>
      <c r="K148" s="57">
        <f>SUM(K144:K147)</f>
        <v>0</v>
      </c>
      <c r="L148" s="57">
        <f>SUM(L144:L147)</f>
        <v>0</v>
      </c>
      <c r="M148" s="57">
        <f>SUM(M144:M147)</f>
        <v>0</v>
      </c>
      <c r="N148" s="57">
        <f>SUM(N144:N147)</f>
        <v>0</v>
      </c>
      <c r="O148" s="57"/>
    </row>
    <row r="149" spans="1:15">
      <c r="A149" s="191"/>
      <c r="B149" s="222"/>
      <c r="C149" s="178"/>
      <c r="D149" s="220"/>
      <c r="E149" s="274" t="s">
        <v>145</v>
      </c>
      <c r="F149" s="228"/>
      <c r="G149" s="256" t="s">
        <v>182</v>
      </c>
      <c r="H149" s="18"/>
      <c r="I149" s="200"/>
      <c r="J149" s="28"/>
      <c r="K149" s="28"/>
      <c r="L149" s="28"/>
      <c r="M149" s="28"/>
      <c r="N149" s="28">
        <f>J149-L149-M149</f>
        <v>0</v>
      </c>
      <c r="O149" s="57"/>
    </row>
    <row r="150" spans="1:15" ht="12" customHeight="1">
      <c r="A150" s="192">
        <v>23</v>
      </c>
      <c r="B150" s="223" t="s">
        <v>180</v>
      </c>
      <c r="C150" s="204" t="s">
        <v>14</v>
      </c>
      <c r="D150" s="205">
        <v>868</v>
      </c>
      <c r="E150" s="275"/>
      <c r="F150" s="204" t="s">
        <v>14</v>
      </c>
      <c r="G150" s="257" t="s">
        <v>183</v>
      </c>
      <c r="H150" s="18"/>
      <c r="I150" s="189"/>
      <c r="J150" s="57"/>
      <c r="K150" s="57"/>
      <c r="L150" s="57"/>
      <c r="M150" s="57"/>
      <c r="N150" s="28">
        <f>J150-L150-M150</f>
        <v>0</v>
      </c>
      <c r="O150" s="57"/>
    </row>
    <row r="151" spans="1:15">
      <c r="A151" s="192"/>
      <c r="B151" s="223" t="s">
        <v>181</v>
      </c>
      <c r="C151" s="179"/>
      <c r="D151" s="221"/>
      <c r="E151" s="275"/>
      <c r="F151" s="229"/>
      <c r="G151" s="257" t="s">
        <v>174</v>
      </c>
      <c r="H151" s="18"/>
      <c r="I151" s="189"/>
      <c r="J151" s="57"/>
      <c r="K151" s="57"/>
      <c r="L151" s="57"/>
      <c r="M151" s="57"/>
      <c r="N151" s="28">
        <f>J151-L151-M151</f>
        <v>0</v>
      </c>
      <c r="O151" s="57"/>
    </row>
    <row r="152" spans="1:15">
      <c r="A152" s="194"/>
      <c r="B152" s="230"/>
      <c r="C152" s="180"/>
      <c r="D152" s="249"/>
      <c r="E152" s="276"/>
      <c r="F152" s="245"/>
      <c r="G152" s="188" t="s">
        <v>184</v>
      </c>
      <c r="H152" s="18"/>
      <c r="I152" s="189"/>
      <c r="J152" s="57"/>
      <c r="K152" s="57"/>
      <c r="L152" s="57"/>
      <c r="M152" s="57"/>
      <c r="N152" s="28">
        <f>J152-L152-M152</f>
        <v>0</v>
      </c>
      <c r="O152" s="57"/>
    </row>
    <row r="153" spans="1:15">
      <c r="A153" s="194"/>
      <c r="B153" s="222" t="s">
        <v>13</v>
      </c>
      <c r="C153" s="177"/>
      <c r="D153" s="249"/>
      <c r="E153" s="181"/>
      <c r="F153" s="245"/>
      <c r="G153" s="258"/>
      <c r="H153" s="195"/>
      <c r="I153" s="189"/>
      <c r="J153" s="57">
        <f>SUM(J149:J152)</f>
        <v>0</v>
      </c>
      <c r="K153" s="57">
        <f>SUM(K149:K152)</f>
        <v>0</v>
      </c>
      <c r="L153" s="57">
        <f>SUM(L149:L152)</f>
        <v>0</v>
      </c>
      <c r="M153" s="57">
        <f>SUM(M149:M152)</f>
        <v>0</v>
      </c>
      <c r="N153" s="57">
        <f>SUM(N149:N152)</f>
        <v>0</v>
      </c>
      <c r="O153" s="57"/>
    </row>
    <row r="154" spans="1:15">
      <c r="A154" s="191"/>
      <c r="B154" s="222"/>
      <c r="C154" s="178"/>
      <c r="D154" s="220"/>
      <c r="E154" s="274" t="s">
        <v>145</v>
      </c>
      <c r="F154" s="228"/>
      <c r="G154" s="256" t="s">
        <v>191</v>
      </c>
      <c r="H154" s="18"/>
      <c r="I154" s="200"/>
      <c r="J154" s="28"/>
      <c r="K154" s="28"/>
      <c r="L154" s="28"/>
      <c r="M154" s="28"/>
      <c r="N154" s="28">
        <f>J154-L154-M154</f>
        <v>0</v>
      </c>
      <c r="O154" s="57"/>
    </row>
    <row r="155" spans="1:15" ht="15.75" customHeight="1">
      <c r="A155" s="192">
        <v>24</v>
      </c>
      <c r="B155" s="223" t="s">
        <v>185</v>
      </c>
      <c r="C155" s="204" t="s">
        <v>14</v>
      </c>
      <c r="D155" s="205">
        <v>3</v>
      </c>
      <c r="E155" s="275"/>
      <c r="F155" s="204" t="s">
        <v>14</v>
      </c>
      <c r="G155" s="257" t="s">
        <v>193</v>
      </c>
      <c r="H155" s="18"/>
      <c r="I155" s="189"/>
      <c r="J155" s="57"/>
      <c r="K155" s="57"/>
      <c r="L155" s="57"/>
      <c r="M155" s="57"/>
      <c r="N155" s="28">
        <f>J155-L155-M155</f>
        <v>0</v>
      </c>
      <c r="O155" s="57"/>
    </row>
    <row r="156" spans="1:15">
      <c r="A156" s="192"/>
      <c r="B156" s="223" t="s">
        <v>186</v>
      </c>
      <c r="C156" s="179"/>
      <c r="D156" s="221"/>
      <c r="E156" s="275"/>
      <c r="F156" s="229"/>
      <c r="G156" s="257" t="s">
        <v>174</v>
      </c>
      <c r="H156" s="18"/>
      <c r="I156" s="189"/>
      <c r="J156" s="57"/>
      <c r="K156" s="57"/>
      <c r="L156" s="57"/>
      <c r="M156" s="57"/>
      <c r="N156" s="28">
        <f>J156-L156-M156</f>
        <v>0</v>
      </c>
      <c r="O156" s="57"/>
    </row>
    <row r="157" spans="1:15">
      <c r="A157" s="194"/>
      <c r="B157" s="230"/>
      <c r="C157" s="180"/>
      <c r="D157" s="249"/>
      <c r="E157" s="276"/>
      <c r="F157" s="245"/>
      <c r="G157" s="188" t="s">
        <v>194</v>
      </c>
      <c r="H157" s="18"/>
      <c r="I157" s="189"/>
      <c r="J157" s="57"/>
      <c r="K157" s="57"/>
      <c r="L157" s="57"/>
      <c r="M157" s="57"/>
      <c r="N157" s="28">
        <f>J157-L157-M157</f>
        <v>0</v>
      </c>
      <c r="O157" s="57"/>
    </row>
    <row r="158" spans="1:15">
      <c r="A158" s="194"/>
      <c r="B158" s="240" t="s">
        <v>13</v>
      </c>
      <c r="C158" s="177"/>
      <c r="D158" s="249"/>
      <c r="E158" s="181"/>
      <c r="F158" s="245"/>
      <c r="G158" s="258"/>
      <c r="H158" s="195"/>
      <c r="I158" s="189"/>
      <c r="J158" s="57">
        <f>SUM(J154:J157)</f>
        <v>0</v>
      </c>
      <c r="K158" s="57">
        <f>SUM(K154:K157)</f>
        <v>0</v>
      </c>
      <c r="L158" s="57">
        <f>SUM(L154:L157)</f>
        <v>0</v>
      </c>
      <c r="M158" s="57">
        <f>SUM(M154:M157)</f>
        <v>0</v>
      </c>
      <c r="N158" s="57">
        <f>SUM(N154:N157)</f>
        <v>0</v>
      </c>
      <c r="O158" s="57"/>
    </row>
    <row r="159" spans="1:15">
      <c r="A159" s="191"/>
      <c r="B159" s="222"/>
      <c r="C159" s="178"/>
      <c r="D159" s="220"/>
      <c r="E159" s="274" t="s">
        <v>145</v>
      </c>
      <c r="F159" s="228"/>
      <c r="G159" s="256" t="s">
        <v>188</v>
      </c>
      <c r="H159" s="18"/>
      <c r="I159" s="200"/>
      <c r="J159" s="28"/>
      <c r="K159" s="28"/>
      <c r="L159" s="28"/>
      <c r="M159" s="28"/>
      <c r="N159" s="28">
        <f>J159-L159-M159</f>
        <v>0</v>
      </c>
      <c r="O159" s="57"/>
    </row>
    <row r="160" spans="1:15" ht="13.5" customHeight="1">
      <c r="A160" s="192">
        <v>25</v>
      </c>
      <c r="B160" s="223" t="s">
        <v>187</v>
      </c>
      <c r="C160" s="204" t="s">
        <v>19</v>
      </c>
      <c r="D160" s="205">
        <v>915</v>
      </c>
      <c r="E160" s="275"/>
      <c r="F160" s="204" t="s">
        <v>19</v>
      </c>
      <c r="G160" s="257" t="s">
        <v>189</v>
      </c>
      <c r="H160" s="18"/>
      <c r="I160" s="189"/>
      <c r="J160" s="57"/>
      <c r="K160" s="57"/>
      <c r="L160" s="57"/>
      <c r="M160" s="57"/>
      <c r="N160" s="28">
        <f>J160-L160-M160</f>
        <v>0</v>
      </c>
      <c r="O160" s="195"/>
    </row>
    <row r="161" spans="1:15">
      <c r="A161" s="192"/>
      <c r="B161" s="223"/>
      <c r="C161" s="179"/>
      <c r="D161" s="221"/>
      <c r="E161" s="275"/>
      <c r="F161" s="229"/>
      <c r="G161" s="257" t="s">
        <v>174</v>
      </c>
      <c r="H161" s="18"/>
      <c r="I161" s="189"/>
      <c r="J161" s="57"/>
      <c r="K161" s="57"/>
      <c r="L161" s="57"/>
      <c r="M161" s="57"/>
      <c r="N161" s="28">
        <f>J161-L161-M161</f>
        <v>0</v>
      </c>
      <c r="O161" s="195"/>
    </row>
    <row r="162" spans="1:15">
      <c r="A162" s="194"/>
      <c r="B162" s="230"/>
      <c r="C162" s="180"/>
      <c r="D162" s="249"/>
      <c r="E162" s="276"/>
      <c r="F162" s="245"/>
      <c r="G162" s="188" t="s">
        <v>190</v>
      </c>
      <c r="H162" s="18"/>
      <c r="I162" s="189"/>
      <c r="J162" s="57"/>
      <c r="K162" s="57"/>
      <c r="L162" s="57"/>
      <c r="M162" s="57"/>
      <c r="N162" s="28">
        <f>J162-L162-M162</f>
        <v>0</v>
      </c>
      <c r="O162" s="195"/>
    </row>
    <row r="163" spans="1:15">
      <c r="A163" s="194"/>
      <c r="B163" s="240" t="s">
        <v>13</v>
      </c>
      <c r="C163" s="177"/>
      <c r="D163" s="249"/>
      <c r="E163" s="181"/>
      <c r="F163" s="245"/>
      <c r="G163" s="258"/>
      <c r="H163" s="195"/>
      <c r="I163" s="189"/>
      <c r="J163" s="57">
        <f>SUM(J159:J162)</f>
        <v>0</v>
      </c>
      <c r="K163" s="57">
        <f>SUM(K159:K162)</f>
        <v>0</v>
      </c>
      <c r="L163" s="57">
        <f>SUM(L159:L162)</f>
        <v>0</v>
      </c>
      <c r="M163" s="57">
        <f>SUM(M159:M162)</f>
        <v>0</v>
      </c>
      <c r="N163" s="57">
        <f>SUM(N159:N162)</f>
        <v>0</v>
      </c>
      <c r="O163" s="195"/>
    </row>
    <row r="164" spans="1:15">
      <c r="A164" s="259">
        <v>11</v>
      </c>
      <c r="B164" s="261" t="s">
        <v>147</v>
      </c>
      <c r="C164" s="263" t="s">
        <v>148</v>
      </c>
      <c r="D164" s="259">
        <v>8</v>
      </c>
      <c r="E164" s="265" t="s">
        <v>97</v>
      </c>
      <c r="F164" s="267" t="s">
        <v>148</v>
      </c>
      <c r="G164" s="274" t="s">
        <v>149</v>
      </c>
      <c r="H164" s="195">
        <v>2265</v>
      </c>
      <c r="I164" s="176">
        <v>42576</v>
      </c>
      <c r="J164" s="57">
        <v>4662.37</v>
      </c>
      <c r="K164" s="57">
        <v>4662.37</v>
      </c>
      <c r="L164" s="57"/>
      <c r="M164" s="57"/>
      <c r="N164" s="57">
        <v>4662.37</v>
      </c>
      <c r="O164" s="195"/>
    </row>
    <row r="165" spans="1:15">
      <c r="A165" s="260"/>
      <c r="B165" s="262"/>
      <c r="C165" s="264"/>
      <c r="D165" s="260"/>
      <c r="E165" s="266"/>
      <c r="F165" s="268"/>
      <c r="G165" s="275"/>
      <c r="H165" s="195">
        <v>2272</v>
      </c>
      <c r="I165" s="176">
        <v>42579</v>
      </c>
      <c r="J165" s="57">
        <v>4920.12</v>
      </c>
      <c r="K165" s="57">
        <v>4920.12</v>
      </c>
      <c r="L165" s="57"/>
      <c r="M165" s="57"/>
      <c r="N165" s="57">
        <v>4920.12</v>
      </c>
      <c r="O165" s="195"/>
    </row>
    <row r="166" spans="1:15">
      <c r="A166" s="260"/>
      <c r="B166" s="262"/>
      <c r="C166" s="264"/>
      <c r="D166" s="260"/>
      <c r="E166" s="266"/>
      <c r="F166" s="268"/>
      <c r="G166" s="275"/>
      <c r="H166" s="195"/>
      <c r="I166" s="189"/>
      <c r="J166" s="57"/>
      <c r="K166" s="57"/>
      <c r="L166" s="57"/>
      <c r="M166" s="57"/>
      <c r="N166" s="57"/>
      <c r="O166" s="195"/>
    </row>
    <row r="167" spans="1:15">
      <c r="A167" s="207"/>
      <c r="B167" s="223"/>
      <c r="C167" s="225"/>
      <c r="D167" s="221"/>
      <c r="E167" s="227"/>
      <c r="F167" s="229"/>
      <c r="G167" s="275"/>
      <c r="H167" s="195"/>
      <c r="I167" s="189"/>
      <c r="J167" s="57"/>
      <c r="K167" s="57"/>
      <c r="L167" s="57"/>
      <c r="M167" s="57"/>
      <c r="N167" s="57"/>
      <c r="O167" s="195"/>
    </row>
    <row r="168" spans="1:15">
      <c r="A168" s="207"/>
      <c r="B168" s="223"/>
      <c r="C168" s="225"/>
      <c r="D168" s="221"/>
      <c r="E168" s="227"/>
      <c r="F168" s="229"/>
      <c r="G168" s="276"/>
      <c r="H168" s="195"/>
      <c r="I168" s="189"/>
      <c r="J168" s="57"/>
      <c r="K168" s="57"/>
      <c r="L168" s="57"/>
      <c r="M168" s="57"/>
      <c r="N168" s="57"/>
      <c r="O168" s="195"/>
    </row>
    <row r="169" spans="1:15">
      <c r="A169" s="208"/>
      <c r="B169" s="222" t="s">
        <v>13</v>
      </c>
      <c r="C169" s="243"/>
      <c r="D169" s="220"/>
      <c r="E169" s="235"/>
      <c r="F169" s="231"/>
      <c r="G169" s="253"/>
      <c r="H169" s="195"/>
      <c r="I169" s="189"/>
      <c r="J169" s="57">
        <f>SUM(J164:J168)</f>
        <v>9582.49</v>
      </c>
      <c r="K169" s="57">
        <f t="shared" ref="K169:N169" si="18">SUM(K164:K168)</f>
        <v>9582.49</v>
      </c>
      <c r="L169" s="57">
        <f t="shared" si="18"/>
        <v>0</v>
      </c>
      <c r="M169" s="57">
        <f t="shared" si="18"/>
        <v>0</v>
      </c>
      <c r="N169" s="57">
        <f t="shared" si="18"/>
        <v>9582.49</v>
      </c>
      <c r="O169" s="195"/>
    </row>
    <row r="170" spans="1:15">
      <c r="A170" s="208"/>
      <c r="B170" s="212"/>
      <c r="C170" s="243"/>
      <c r="D170" s="220"/>
      <c r="E170" s="265" t="s">
        <v>97</v>
      </c>
      <c r="F170" s="231"/>
      <c r="G170" s="253" t="s">
        <v>200</v>
      </c>
      <c r="H170" s="214">
        <v>1138</v>
      </c>
      <c r="I170" s="176">
        <v>42580</v>
      </c>
      <c r="J170" s="57">
        <v>959.8</v>
      </c>
      <c r="K170" s="57">
        <v>959.8</v>
      </c>
      <c r="L170" s="57"/>
      <c r="M170" s="57"/>
      <c r="N170" s="57">
        <v>959.8</v>
      </c>
      <c r="O170" s="195"/>
    </row>
    <row r="171" spans="1:15" ht="13.5" customHeight="1">
      <c r="A171" s="209"/>
      <c r="B171" s="213"/>
      <c r="C171" s="244"/>
      <c r="D171" s="221"/>
      <c r="E171" s="266"/>
      <c r="F171" s="232"/>
      <c r="G171" s="254" t="s">
        <v>201</v>
      </c>
      <c r="H171" s="214"/>
      <c r="I171" s="189"/>
      <c r="J171" s="57"/>
      <c r="K171" s="57"/>
      <c r="L171" s="57"/>
      <c r="M171" s="57"/>
      <c r="N171" s="57"/>
      <c r="O171" s="195"/>
    </row>
    <row r="172" spans="1:15">
      <c r="A172" s="209"/>
      <c r="B172" s="213" t="s">
        <v>199</v>
      </c>
      <c r="C172" s="216" t="s">
        <v>14</v>
      </c>
      <c r="D172" s="221"/>
      <c r="E172" s="266"/>
      <c r="F172" s="216" t="s">
        <v>14</v>
      </c>
      <c r="G172" s="254" t="s">
        <v>202</v>
      </c>
      <c r="H172" s="214"/>
      <c r="I172" s="189"/>
      <c r="J172" s="57"/>
      <c r="K172" s="57"/>
      <c r="L172" s="57"/>
      <c r="M172" s="57"/>
      <c r="N172" s="57"/>
      <c r="O172" s="195"/>
    </row>
    <row r="173" spans="1:15">
      <c r="A173" s="209"/>
      <c r="B173" s="213"/>
      <c r="C173" s="244"/>
      <c r="D173" s="221"/>
      <c r="E173" s="227"/>
      <c r="F173" s="232"/>
      <c r="G173" s="254">
        <v>5890</v>
      </c>
      <c r="H173" s="214"/>
      <c r="I173" s="189"/>
      <c r="J173" s="57"/>
      <c r="K173" s="57"/>
      <c r="L173" s="57"/>
      <c r="M173" s="57"/>
      <c r="N173" s="57"/>
      <c r="O173" s="195"/>
    </row>
    <row r="174" spans="1:15">
      <c r="A174" s="209"/>
      <c r="B174" s="213"/>
      <c r="C174" s="132"/>
      <c r="D174" s="249"/>
      <c r="E174" s="181"/>
      <c r="F174" s="233"/>
      <c r="G174" s="126"/>
      <c r="H174" s="214"/>
      <c r="I174" s="189"/>
      <c r="J174" s="57"/>
      <c r="K174" s="57"/>
      <c r="L174" s="57"/>
      <c r="M174" s="57"/>
      <c r="N174" s="57"/>
      <c r="O174" s="195"/>
    </row>
    <row r="175" spans="1:15">
      <c r="A175" s="210"/>
      <c r="B175" s="240" t="s">
        <v>13</v>
      </c>
      <c r="C175" s="215"/>
      <c r="D175" s="221"/>
      <c r="E175" s="236"/>
      <c r="F175" s="232"/>
      <c r="G175" s="254"/>
      <c r="H175" s="195"/>
      <c r="I175" s="189"/>
      <c r="J175" s="57">
        <f>SUM(J170:J174)</f>
        <v>959.8</v>
      </c>
      <c r="K175" s="57">
        <f t="shared" ref="K175:N175" si="19">SUM(K170:K174)</f>
        <v>959.8</v>
      </c>
      <c r="L175" s="57">
        <f t="shared" si="19"/>
        <v>0</v>
      </c>
      <c r="M175" s="57">
        <f t="shared" si="19"/>
        <v>0</v>
      </c>
      <c r="N175" s="57">
        <f t="shared" si="19"/>
        <v>959.8</v>
      </c>
      <c r="O175" s="195"/>
    </row>
    <row r="176" spans="1:15">
      <c r="A176" s="211"/>
      <c r="B176" s="84" t="s">
        <v>21</v>
      </c>
      <c r="C176" s="206"/>
      <c r="D176" s="195"/>
      <c r="E176" s="195"/>
      <c r="F176" s="195"/>
      <c r="G176" s="195"/>
      <c r="H176" s="195"/>
      <c r="I176" s="190"/>
      <c r="J176" s="24">
        <f t="shared" ref="J176:M176" si="20">J15+J31+J36+J42+J47+J52+J57+J62+J73+J77+J85+J92+J102+J107+J112+J117+J122+J128+J133+J138+J143+J148+J153+J158+J163+J169+J175</f>
        <v>454201.14999999997</v>
      </c>
      <c r="K176" s="24">
        <f t="shared" si="20"/>
        <v>424749.73</v>
      </c>
      <c r="L176" s="24">
        <f t="shared" si="20"/>
        <v>23666.46</v>
      </c>
      <c r="M176" s="24">
        <f t="shared" si="20"/>
        <v>24374.969999999998</v>
      </c>
      <c r="N176" s="24">
        <f>N15+N31+N36+N42+N47+N52+N57+N62+N73+N77+N85+N92+N102+N107+N112+N117+N122+N128+N133+N138+N143+N148+N153+N158+N163+N169+N175</f>
        <v>400000</v>
      </c>
      <c r="O176" s="24">
        <f t="shared" ref="O176" si="21">O15+O31+O36+O42+O47+O52+O57+O62+O73+O77+O85+O92+O102+O107+O112+O117+O122+O127+O133+O138+O143+O148+O153+O158+O163</f>
        <v>6159.72</v>
      </c>
    </row>
    <row r="178" spans="1:15">
      <c r="H178" s="80"/>
      <c r="I178" s="98"/>
      <c r="J178" s="1"/>
      <c r="N178" s="123"/>
      <c r="O178" s="6"/>
    </row>
    <row r="179" spans="1:15">
      <c r="A179" s="128" t="s">
        <v>88</v>
      </c>
      <c r="C179" s="141"/>
      <c r="D179" s="98"/>
      <c r="E179" s="41"/>
      <c r="F179" s="120" t="s">
        <v>146</v>
      </c>
      <c r="G179" s="79"/>
      <c r="H179" s="39"/>
      <c r="I179" s="49"/>
      <c r="J179" s="46"/>
      <c r="K179" s="123" t="s">
        <v>87</v>
      </c>
      <c r="L179" s="123"/>
      <c r="M179" s="123"/>
      <c r="N179" s="43"/>
    </row>
    <row r="180" spans="1:15">
      <c r="A180" s="140" t="s">
        <v>45</v>
      </c>
      <c r="B180" s="128"/>
      <c r="C180" s="142"/>
      <c r="D180" s="49"/>
      <c r="E180" s="42"/>
      <c r="F180" s="45" t="s">
        <v>22</v>
      </c>
      <c r="G180" s="39"/>
      <c r="H180" s="41"/>
      <c r="I180" s="49"/>
      <c r="J180" s="37"/>
      <c r="K180" s="45" t="s">
        <v>89</v>
      </c>
      <c r="L180" s="6"/>
      <c r="M180" s="43"/>
      <c r="N180" s="43"/>
    </row>
    <row r="181" spans="1:15">
      <c r="A181" s="38"/>
      <c r="B181" s="140"/>
      <c r="C181" s="36"/>
      <c r="D181" s="98"/>
      <c r="E181" s="40"/>
      <c r="F181" s="121"/>
      <c r="G181" s="39"/>
      <c r="H181" s="35"/>
      <c r="I181" s="49"/>
      <c r="J181" s="50"/>
      <c r="K181" s="45"/>
      <c r="L181" s="6"/>
      <c r="M181" s="43"/>
      <c r="N181" s="43"/>
    </row>
    <row r="182" spans="1:15">
      <c r="A182" s="38"/>
      <c r="B182" s="47"/>
      <c r="C182" s="36"/>
      <c r="D182" s="99"/>
      <c r="E182" s="48"/>
      <c r="F182" s="121"/>
      <c r="G182" s="81"/>
      <c r="H182" s="81"/>
      <c r="I182" s="49"/>
      <c r="J182" s="50"/>
      <c r="K182" s="51"/>
      <c r="L182" s="6"/>
      <c r="M182" s="43"/>
      <c r="N182" s="43"/>
    </row>
    <row r="183" spans="1:15">
      <c r="A183" s="38"/>
      <c r="B183" s="47"/>
      <c r="C183" s="143"/>
      <c r="D183" s="100"/>
      <c r="E183" s="6"/>
      <c r="F183" s="53"/>
      <c r="G183" s="38"/>
      <c r="I183" s="100"/>
      <c r="J183" s="43"/>
      <c r="K183" s="2"/>
      <c r="L183" s="52" t="s">
        <v>61</v>
      </c>
      <c r="M183" s="43"/>
      <c r="N183" s="43"/>
    </row>
    <row r="184" spans="1:15">
      <c r="A184" s="38"/>
      <c r="B184" s="33"/>
      <c r="C184" s="143"/>
      <c r="D184" s="100"/>
      <c r="E184" s="6"/>
      <c r="F184" s="53"/>
      <c r="G184" s="38"/>
      <c r="K184" s="2"/>
      <c r="L184" s="43" t="s">
        <v>72</v>
      </c>
      <c r="M184" s="43"/>
    </row>
    <row r="185" spans="1:15">
      <c r="B185" s="33"/>
    </row>
    <row r="190" spans="1:15">
      <c r="N190" t="s">
        <v>214</v>
      </c>
    </row>
    <row r="191" spans="1:15">
      <c r="N191" t="s">
        <v>215</v>
      </c>
    </row>
  </sheetData>
  <sortState ref="H80:N84">
    <sortCondition ref="H80:H84"/>
  </sortState>
  <mergeCells count="148">
    <mergeCell ref="A164:A166"/>
    <mergeCell ref="B164:B166"/>
    <mergeCell ref="C164:C166"/>
    <mergeCell ref="D164:D166"/>
    <mergeCell ref="E164:E166"/>
    <mergeCell ref="F164:F166"/>
    <mergeCell ref="G164:G168"/>
    <mergeCell ref="E159:E162"/>
    <mergeCell ref="E139:E142"/>
    <mergeCell ref="E144:E147"/>
    <mergeCell ref="G16:G30"/>
    <mergeCell ref="A7:A14"/>
    <mergeCell ref="B7:B14"/>
    <mergeCell ref="A16:A30"/>
    <mergeCell ref="B16:B30"/>
    <mergeCell ref="C16:C30"/>
    <mergeCell ref="D16:D30"/>
    <mergeCell ref="E16:E30"/>
    <mergeCell ref="F16:F30"/>
    <mergeCell ref="E7:E14"/>
    <mergeCell ref="F7:F14"/>
    <mergeCell ref="G7:G14"/>
    <mergeCell ref="A48:A51"/>
    <mergeCell ref="B48:B51"/>
    <mergeCell ref="C48:C51"/>
    <mergeCell ref="F48:F51"/>
    <mergeCell ref="G48:G51"/>
    <mergeCell ref="A43:A46"/>
    <mergeCell ref="B43:B46"/>
    <mergeCell ref="C43:C46"/>
    <mergeCell ref="D43:D46"/>
    <mergeCell ref="E43:E46"/>
    <mergeCell ref="B2:N2"/>
    <mergeCell ref="A5:A6"/>
    <mergeCell ref="B5:B6"/>
    <mergeCell ref="C5:C6"/>
    <mergeCell ref="F5:F6"/>
    <mergeCell ref="A37:A41"/>
    <mergeCell ref="B37:B41"/>
    <mergeCell ref="C37:C41"/>
    <mergeCell ref="D37:D41"/>
    <mergeCell ref="E37:E41"/>
    <mergeCell ref="F37:F41"/>
    <mergeCell ref="G37:G41"/>
    <mergeCell ref="A32:A35"/>
    <mergeCell ref="B32:B35"/>
    <mergeCell ref="G32:G35"/>
    <mergeCell ref="C32:C35"/>
    <mergeCell ref="D32:D35"/>
    <mergeCell ref="E32:E35"/>
    <mergeCell ref="F32:F35"/>
    <mergeCell ref="G5:G6"/>
    <mergeCell ref="H5:J5"/>
    <mergeCell ref="M5:M6"/>
    <mergeCell ref="C7:C14"/>
    <mergeCell ref="D7:D14"/>
    <mergeCell ref="G74:G76"/>
    <mergeCell ref="D48:D51"/>
    <mergeCell ref="E48:E51"/>
    <mergeCell ref="F43:F46"/>
    <mergeCell ref="G43:G46"/>
    <mergeCell ref="G53:G56"/>
    <mergeCell ref="F63:F72"/>
    <mergeCell ref="G63:G72"/>
    <mergeCell ref="F53:F56"/>
    <mergeCell ref="F58:F60"/>
    <mergeCell ref="G58:G61"/>
    <mergeCell ref="F74:F76"/>
    <mergeCell ref="D63:D72"/>
    <mergeCell ref="E63:E72"/>
    <mergeCell ref="D58:D60"/>
    <mergeCell ref="E58:E60"/>
    <mergeCell ref="A53:A56"/>
    <mergeCell ref="B53:B56"/>
    <mergeCell ref="C53:C56"/>
    <mergeCell ref="D53:D56"/>
    <mergeCell ref="E53:E56"/>
    <mergeCell ref="C74:C76"/>
    <mergeCell ref="D74:D76"/>
    <mergeCell ref="E74:E76"/>
    <mergeCell ref="A86:A91"/>
    <mergeCell ref="B86:B91"/>
    <mergeCell ref="C86:C91"/>
    <mergeCell ref="D86:D91"/>
    <mergeCell ref="E86:E91"/>
    <mergeCell ref="A63:A72"/>
    <mergeCell ref="B63:B72"/>
    <mergeCell ref="C63:C72"/>
    <mergeCell ref="A58:A60"/>
    <mergeCell ref="B58:B60"/>
    <mergeCell ref="C58:C60"/>
    <mergeCell ref="A74:A76"/>
    <mergeCell ref="B74:B76"/>
    <mergeCell ref="A78:A84"/>
    <mergeCell ref="B78:B84"/>
    <mergeCell ref="C78:C84"/>
    <mergeCell ref="G86:G91"/>
    <mergeCell ref="F86:F91"/>
    <mergeCell ref="G78:G84"/>
    <mergeCell ref="A93:A101"/>
    <mergeCell ref="B93:B101"/>
    <mergeCell ref="C93:C101"/>
    <mergeCell ref="F93:F101"/>
    <mergeCell ref="D93:D101"/>
    <mergeCell ref="E93:E101"/>
    <mergeCell ref="F78:F84"/>
    <mergeCell ref="G93:G101"/>
    <mergeCell ref="D78:D84"/>
    <mergeCell ref="E78:E84"/>
    <mergeCell ref="E134:E137"/>
    <mergeCell ref="F108:F111"/>
    <mergeCell ref="G108:G111"/>
    <mergeCell ref="A103:A106"/>
    <mergeCell ref="B103:B106"/>
    <mergeCell ref="C103:C106"/>
    <mergeCell ref="D103:D106"/>
    <mergeCell ref="E103:E106"/>
    <mergeCell ref="F103:F106"/>
    <mergeCell ref="G103:G106"/>
    <mergeCell ref="A108:A110"/>
    <mergeCell ref="B108:B111"/>
    <mergeCell ref="C108:C111"/>
    <mergeCell ref="D108:D111"/>
    <mergeCell ref="E108:E111"/>
    <mergeCell ref="E170:E172"/>
    <mergeCell ref="G113:G116"/>
    <mergeCell ref="A118:A121"/>
    <mergeCell ref="B118:B121"/>
    <mergeCell ref="C118:C121"/>
    <mergeCell ref="D118:D121"/>
    <mergeCell ref="E118:E121"/>
    <mergeCell ref="F113:F115"/>
    <mergeCell ref="E149:E152"/>
    <mergeCell ref="E154:E157"/>
    <mergeCell ref="G123:G127"/>
    <mergeCell ref="F118:F121"/>
    <mergeCell ref="G118:G121"/>
    <mergeCell ref="A113:A115"/>
    <mergeCell ref="B113:B115"/>
    <mergeCell ref="C113:C115"/>
    <mergeCell ref="D113:D115"/>
    <mergeCell ref="E113:E115"/>
    <mergeCell ref="B123:B127"/>
    <mergeCell ref="C123:C127"/>
    <mergeCell ref="D123:D127"/>
    <mergeCell ref="E123:E127"/>
    <mergeCell ref="F123:F127"/>
    <mergeCell ref="E129:E132"/>
  </mergeCells>
  <phoneticPr fontId="8" type="noConversion"/>
  <pageMargins left="0.25" right="0.25" top="0.5" bottom="0.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 2015</vt:lpstr>
      <vt:lpstr>august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pc</cp:lastModifiedBy>
  <cp:lastPrinted>2016-08-19T06:51:51Z</cp:lastPrinted>
  <dcterms:created xsi:type="dcterms:W3CDTF">2010-01-07T12:01:16Z</dcterms:created>
  <dcterms:modified xsi:type="dcterms:W3CDTF">2016-10-25T08:48:23Z</dcterms:modified>
</cp:coreProperties>
</file>